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095" tabRatio="924" activeTab="0"/>
  </bookViews>
  <sheets>
    <sheet name="PLANILHA ORÇ. GERAL REFERENCIA" sheetId="1" r:id="rId1"/>
    <sheet name="BD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AVERAGEIF" hidden="1">#NAME?</definedName>
    <definedName name="_xlfn.SUMIFS" hidden="1">#NAME?</definedName>
    <definedName name="_xlnm.Print_Area" localSheetId="0">'PLANILHA ORÇ. GERAL REFERENCIA'!$A$1:$I$31</definedName>
    <definedName name="Aut_original">'[1]PROJETO'!#REF!</definedName>
    <definedName name="Aut_resumo">'[2]RESUMO_AUT1'!#REF!</definedName>
    <definedName name="CONS">#REF!</definedName>
    <definedName name="CONSUMO">'[4]QuQuant'!#REF!</definedName>
    <definedName name="DD">#REF!</definedName>
    <definedName name="Descricao">#REF!</definedName>
    <definedName name="DIMPAV">#REF!</definedName>
    <definedName name="Excel_BuiltIn_Database">#REF!</definedName>
    <definedName name="ISS">#REF!</definedName>
    <definedName name="k">#REF!</definedName>
    <definedName name="Meu">#REF!</definedName>
    <definedName name="ORÇAMENTO.BancoRef" hidden="1">'[10]PLANILHA GERAL'!$F$8</definedName>
    <definedName name="Print">'[5]QuQuant'!#REF!</definedName>
    <definedName name="Print_Area_MI">'[6]qorcamentodnerL1'!#REF!</definedName>
    <definedName name="REFERENCIA.Descricao" hidden="1">IF(ISNUMBER('[10]PLANILHA GERAL'!$AF1),OFFSET(INDIRECT(ORÇAMENTO.BancoRef),'[10]PLANILHA GERAL'!$AF1-1,3,1),'[10]PLANILHA GERAL'!$AF1)</definedName>
    <definedName name="_xlnm.Print_Titles" localSheetId="0">'PLANILHA ORÇ. GERAL REFERENCIA'!$A:$I,'PLANILHA ORÇ. GERAL REFERENCIA'!$1:$11</definedName>
    <definedName name="UniformeMensageiro">#REF!</definedName>
    <definedName name="UniformeMensageiros">#REF!</definedName>
    <definedName name="UniformeRecepcionista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<sst xmlns="http://schemas.openxmlformats.org/spreadsheetml/2006/main" count="105" uniqueCount="74">
  <si>
    <t>ITEM</t>
  </si>
  <si>
    <t>DESCRIÇÃO</t>
  </si>
  <si>
    <t>UNIDADE</t>
  </si>
  <si>
    <t>QUANTIDADE</t>
  </si>
  <si>
    <t>PREÇO TOTAL</t>
  </si>
  <si>
    <t>TOTAL GERAL DA OBRA</t>
  </si>
  <si>
    <t>PREFEITURA MUNICIPAL DE LAGOA SANTA</t>
  </si>
  <si>
    <t>FONTE</t>
  </si>
  <si>
    <t>PLANILHA ORÇAMENTÁRIA</t>
  </si>
  <si>
    <t>LOCAL: MUNICÍPIO DE LAGOA SANTA</t>
  </si>
  <si>
    <t>PRAZO DE ENTREGA: 12 MESES</t>
  </si>
  <si>
    <t>1.1</t>
  </si>
  <si>
    <t>FORNECIMENTO DE CONCRETO USINADO</t>
  </si>
  <si>
    <t>1.2</t>
  </si>
  <si>
    <t>1.3</t>
  </si>
  <si>
    <t>1.4</t>
  </si>
  <si>
    <t>m³</t>
  </si>
  <si>
    <t>DIORGENES DE SOUZA BARBOSA</t>
  </si>
  <si>
    <t>DIRETOR DE OBRAS</t>
  </si>
  <si>
    <t>FOLHA Nº: 01/01</t>
  </si>
  <si>
    <t>ELABORADO POR: MATHEUS BARBOSA DA SILVA (SERVIDOR PÚBLICO)</t>
  </si>
  <si>
    <t>Distribuição por dotação</t>
  </si>
  <si>
    <t>DATA BASE: 17/08/2022</t>
  </si>
  <si>
    <t>Lagoa Santa, 17 de agosto de 2022</t>
  </si>
  <si>
    <t>OBJETO: CONTRATAÇÃO DE EMPRESA ESPECIALIZADA NA PRESTAÇÃO DE SERVIÇOS DE FORNECIMENTO DE CONCRETO USINADO FCK &gt;=  20MPA CONVENCIONAL, FCK &gt;=  25MPA CONVENCIONAL, FCK &gt;= 20 MPA BOMBEÁVEL E FCK &gt;= 25 MPA BOMBEÁVEL</t>
  </si>
  <si>
    <t>CÓDIGO</t>
  </si>
  <si>
    <t>SINAPI</t>
  </si>
  <si>
    <t>Acórdão 2622/2013</t>
  </si>
  <si>
    <t>CALCULO DO BDI -RODOVIAS , FERROVIAS E CONGENERES</t>
  </si>
  <si>
    <t>CONTRATO</t>
  </si>
  <si>
    <t>Proponente</t>
  </si>
  <si>
    <t>Empreendimento ( Nome/Apelido)</t>
  </si>
  <si>
    <t>Programa</t>
  </si>
  <si>
    <t>Município</t>
  </si>
  <si>
    <t>UF</t>
  </si>
  <si>
    <t>LAGOA SANTA</t>
  </si>
  <si>
    <t>MG</t>
  </si>
  <si>
    <t>Gestor</t>
  </si>
  <si>
    <t>Parâmetros para cálculo do BDI</t>
  </si>
  <si>
    <t>Itens Admissíveis</t>
  </si>
  <si>
    <t>Intervalos admissíveis sem justificativa</t>
  </si>
  <si>
    <t>Índices adotados</t>
  </si>
  <si>
    <t>Administração Central (AC)</t>
  </si>
  <si>
    <t xml:space="preserve">De </t>
  </si>
  <si>
    <t>até</t>
  </si>
  <si>
    <t>Seguro e Garantia (S+G)</t>
  </si>
  <si>
    <t>Risco (R)</t>
  </si>
  <si>
    <t>Despesas financeiras (DF)</t>
  </si>
  <si>
    <t>Lucro (L)</t>
  </si>
  <si>
    <t>Tributos (T)</t>
  </si>
  <si>
    <t xml:space="preserve">Tributos (T) </t>
  </si>
  <si>
    <t>INSS desoneração (E)</t>
  </si>
  <si>
    <t>ou</t>
  </si>
  <si>
    <t>Controle</t>
  </si>
  <si>
    <t>BDI CALCULADO ----&gt;</t>
  </si>
  <si>
    <t>BDI = [(1+AC+S+R+G)*(1+DF)*(1+L)/(1-(T+E))-1]</t>
  </si>
  <si>
    <t>TRIBUTOS PRATICADOS NO MUNICÍPIO</t>
  </si>
  <si>
    <t xml:space="preserve">ISS </t>
  </si>
  <si>
    <t>PIS/COFINS</t>
  </si>
  <si>
    <t>Nos percentuais referentes a tributos deverá ser considerado para efeito de calculo o ISS do município ou correspondente na sua inserção no Simples Nacional;</t>
  </si>
  <si>
    <t>CONTRATAÇÃO DE EMPRESA ESPECIALIZADA NA PRESTAÇÃO DE SERVIÇOS DE FORNECIMENTO DE CONCRETO USINADO FCK &gt;=  20MPA CONVENCIONAL, FCK &gt;=  25MPA CONVENCIONAL, FCK &gt;= 20 MPA BOMBEÁVEL E FCK &gt;= 25 MPA BOMBEÁVEL</t>
  </si>
  <si>
    <t>BDI</t>
  </si>
  <si>
    <t>1.5</t>
  </si>
  <si>
    <t>CONCRETO USINADO BOMBEAVEL, CLASSE DE RESISTENCIA C20, COM BRITA 0 E 1, SLUMP = 130 +/- 20 MM, EXCLUI SERVICO DE BOMBEAMENTO (NBR 8953)</t>
  </si>
  <si>
    <t>CONCRETO USINADO BOMBEAVEL, CLASSE DE RESISTENCIA C25, COM BRITA 0 E 1, SLUMP = 130 +/- 20 MM, EXCLUI SERVICO DE BOMBEAMENTO (NBR 8953)</t>
  </si>
  <si>
    <t>SERVICO DE BOMBEAMENTO DE CONCRETO COM CONSUMO MINIMO DE 40  M3</t>
  </si>
  <si>
    <t>CONCRETO DOSADO EM CENTRAL CONVENCIONAL ( RESISTÊNCIA: 20,0MPA/ BRITA: 0 E 1/SLUMP: 60+-10)</t>
  </si>
  <si>
    <t>MATED9040</t>
  </si>
  <si>
    <t>CONCRETO DOSADO EM CENTRAL CONVENCIONAL ( RESISTÊNCIA: 25,0MPA/ BRITA: 0 E 1/SLUMP: 60+-10)</t>
  </si>
  <si>
    <t>SETOP</t>
  </si>
  <si>
    <t xml:space="preserve">MATED9041 </t>
  </si>
  <si>
    <t>REGIÃO/MÊS DE REFERÊNCIA: SETOP JUNHO/2022 / SINAPI JUNHO/2022</t>
  </si>
  <si>
    <t>PREÇO UNITÁRIO C/ BDI</t>
  </si>
  <si>
    <t>PREÇO UNITÁRIO S/ BDI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</si>
</sst>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"/>
    <numFmt numFmtId="179" formatCode="0.000"/>
    <numFmt numFmtId="180" formatCode="&quot;R$ &quot;#,##0.00"/>
    <numFmt numFmtId="181" formatCode="#."/>
    <numFmt numFmtId="182" formatCode="#,##0.0000"/>
    <numFmt numFmtId="183" formatCode="_-* #,##0.000000000000000_-;\-* #,##0.000000000000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0.00000"/>
    <numFmt numFmtId="187" formatCode="_-[$R$-416]\ * #,##0.00_-;\-[$R$-416]\ * #,##0.00_-;_-[$R$-416]\ * &quot;-&quot;??_-;_-@_-"/>
    <numFmt numFmtId="188" formatCode="[$-416]dddd\,\ d&quot; de &quot;mmmm&quot; de &quot;yyyy"/>
    <numFmt numFmtId="189" formatCode="0.0%"/>
    <numFmt numFmtId="190" formatCode="0.000%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"/>
    <numFmt numFmtId="196" formatCode="0.000000000"/>
    <numFmt numFmtId="197" formatCode="0.00000000"/>
    <numFmt numFmtId="198" formatCode="0.0000000"/>
    <numFmt numFmtId="199" formatCode="0.000000"/>
    <numFmt numFmtId="200" formatCode="0.0000%"/>
    <numFmt numFmtId="201" formatCode="&quot;Ativar&quot;;&quot;Ativar&quot;;&quot;Desativar&quot;"/>
    <numFmt numFmtId="202" formatCode="#,##0.000"/>
    <numFmt numFmtId="203" formatCode="#,##0.00000"/>
    <numFmt numFmtId="204" formatCode="&quot;R$&quot;\ #,##0.00"/>
    <numFmt numFmtId="205" formatCode="_-[$R$-416]* #,##0.00_-;\-[$R$-416]* #,##0.00_-;_-[$R$-416]* &quot;-&quot;??_-;_-@_-"/>
    <numFmt numFmtId="206" formatCode="_(&quot;R$&quot;* #,##0.00_);_(&quot;R$&quot;* \(#,##0.00\);_(&quot;R$&quot;* &quot;-&quot;??_);_(@_)"/>
    <numFmt numFmtId="207" formatCode="_(&quot;R$ &quot;* #,##0.00_);_(&quot;R$ &quot;* \(#,##0.00\);_(&quot;R$ &quot;* \-??_);_(@_)"/>
    <numFmt numFmtId="208" formatCode="_(&quot;$&quot;* #,##0.00_);_(&quot;$&quot;* \(#,##0.00\);_(&quot;$&quot;* &quot;-&quot;??_);_(@_)"/>
    <numFmt numFmtId="209" formatCode="_(* #,##0.00_);_(* \(#,##0.00\);_(* \-??_);_(@_)"/>
    <numFmt numFmtId="210" formatCode="_-* #,##0.00_-;\-* #,##0.00_-;_-* \-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16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58"/>
      <name val="Arial"/>
      <family val="2"/>
    </font>
    <font>
      <sz val="9"/>
      <color indexed="10"/>
      <name val="Geneva"/>
      <family val="2"/>
    </font>
    <font>
      <sz val="1"/>
      <color indexed="16"/>
      <name val="Courier New"/>
      <family val="3"/>
    </font>
    <font>
      <b/>
      <sz val="10"/>
      <color indexed="9"/>
      <name val="Arial"/>
      <family val="2"/>
    </font>
    <font>
      <sz val="11"/>
      <color indexed="58"/>
      <name val="Calibri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9"/>
      <name val="Arial"/>
      <family val="2"/>
    </font>
    <font>
      <sz val="1"/>
      <color indexed="18"/>
      <name val="Courier New"/>
      <family val="3"/>
    </font>
    <font>
      <sz val="10"/>
      <name val="Mangal"/>
      <family val="2"/>
    </font>
    <font>
      <b/>
      <sz val="15"/>
      <color indexed="62"/>
      <name val="Calibri"/>
      <family val="2"/>
    </font>
    <font>
      <b/>
      <sz val="18"/>
      <color indexed="56"/>
      <name val="Calibri Light"/>
      <family val="2"/>
    </font>
    <font>
      <b/>
      <sz val="1"/>
      <color indexed="16"/>
      <name val="Courier New"/>
      <family val="3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0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hair"/>
      <bottom style="thin"/>
    </border>
  </borders>
  <cellStyleXfs count="14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9" borderId="2" applyNumberFormat="0" applyAlignment="0" applyProtection="0"/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35" fillId="0" borderId="0">
      <alignment/>
      <protection locked="0"/>
    </xf>
    <xf numFmtId="181" fontId="35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35" fillId="0" borderId="0">
      <alignment/>
      <protection locked="0"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35" fillId="0" borderId="0">
      <alignment/>
      <protection locked="0"/>
    </xf>
    <xf numFmtId="181" fontId="35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35" fillId="0" borderId="0">
      <alignment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05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42" borderId="1" applyNumberFormat="0" applyAlignment="0" applyProtection="0"/>
    <xf numFmtId="0" fontId="7" fillId="0" borderId="3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ill="0" applyBorder="0" applyAlignment="0" applyProtection="0"/>
    <xf numFmtId="207" fontId="0" fillId="0" borderId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7" fontId="0" fillId="0" borderId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56" fillId="45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205" fontId="1" fillId="0" borderId="0">
      <alignment/>
      <protection/>
    </xf>
    <xf numFmtId="20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1" fillId="46" borderId="7" applyNumberFormat="0" applyFont="0" applyAlignment="0" applyProtection="0"/>
    <xf numFmtId="0" fontId="0" fillId="44" borderId="7" applyNumberFormat="0" applyAlignment="0" applyProtection="0"/>
    <xf numFmtId="0" fontId="1" fillId="46" borderId="7" applyNumberFormat="0" applyFont="0" applyAlignment="0" applyProtection="0"/>
    <xf numFmtId="0" fontId="0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0" fillId="44" borderId="7" applyNumberForma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0" fillId="44" borderId="7" applyNumberFormat="0" applyAlignment="0" applyProtection="0"/>
    <xf numFmtId="0" fontId="1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0" fillId="46" borderId="7" applyNumberFormat="0" applyFon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0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7" borderId="8" applyNumberFormat="0" applyAlignment="0" applyProtection="0"/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35" fillId="0" borderId="0">
      <alignment/>
      <protection locked="0"/>
    </xf>
    <xf numFmtId="181" fontId="35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35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35" fillId="0" borderId="0">
      <alignment/>
      <protection locked="0"/>
    </xf>
    <xf numFmtId="181" fontId="35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8" fillId="0" borderId="0">
      <alignment/>
      <protection locked="0"/>
    </xf>
    <xf numFmtId="181" fontId="35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quotePrefix="1"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Border="0" applyProtection="0">
      <alignment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0" fontId="58" fillId="47" borderId="0" applyNumberFormat="0" applyBorder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0" fontId="17" fillId="36" borderId="8" applyNumberFormat="0" applyAlignment="0" applyProtection="0"/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44" fillId="0" borderId="0">
      <alignment/>
      <protection locked="0"/>
    </xf>
    <xf numFmtId="181" fontId="44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18" fillId="0" borderId="0">
      <alignment/>
      <protection locked="0"/>
    </xf>
    <xf numFmtId="181" fontId="44" fillId="0" borderId="0">
      <alignment/>
      <protection locked="0"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20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209" fontId="45" fillId="0" borderId="0" applyFill="0" applyBorder="0" applyAlignment="0" applyProtection="0"/>
    <xf numFmtId="209" fontId="45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0" fillId="0" borderId="0" applyFill="0" applyBorder="0" applyAlignment="0" applyProtection="0"/>
    <xf numFmtId="177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209" fontId="45" fillId="0" borderId="0" applyFill="0" applyBorder="0" applyAlignment="0" applyProtection="0"/>
    <xf numFmtId="209" fontId="0" fillId="0" borderId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46" fillId="0" borderId="9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48" fillId="0" borderId="0">
      <alignment/>
      <protection locked="0"/>
    </xf>
    <xf numFmtId="181" fontId="48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48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48" fillId="0" borderId="0">
      <alignment/>
      <protection locked="0"/>
    </xf>
    <xf numFmtId="181" fontId="48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21" fillId="0" borderId="0">
      <alignment/>
      <protection locked="0"/>
    </xf>
    <xf numFmtId="181" fontId="48" fillId="0" borderId="0">
      <alignment/>
      <protection locked="0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45" fillId="0" borderId="0" applyFill="0" applyBorder="0" applyAlignment="0" applyProtection="0"/>
    <xf numFmtId="210" fontId="45" fillId="0" borderId="0" applyFill="0" applyBorder="0" applyAlignment="0" applyProtection="0"/>
    <xf numFmtId="209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0" fillId="0" borderId="0" applyFill="0" applyBorder="0" applyAlignment="0" applyProtection="0"/>
    <xf numFmtId="177" fontId="0" fillId="0" borderId="0" applyFont="0" applyFill="0" applyBorder="0" applyAlignment="0" applyProtection="0"/>
    <xf numFmtId="209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0" fillId="0" borderId="0" applyFill="0" applyBorder="0" applyAlignment="0" applyProtection="0"/>
    <xf numFmtId="209" fontId="0" fillId="0" borderId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9" fontId="27" fillId="0" borderId="14" xfId="97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/>
    </xf>
    <xf numFmtId="0" fontId="27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7" fillId="0" borderId="14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"/>
    </xf>
    <xf numFmtId="4" fontId="22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6" fillId="48" borderId="23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6" fillId="48" borderId="14" xfId="0" applyNumberFormat="1" applyFont="1" applyFill="1" applyBorder="1" applyAlignment="1">
      <alignment vertical="center" wrapText="1"/>
    </xf>
    <xf numFmtId="0" fontId="6" fillId="48" borderId="24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 applyProtection="1">
      <alignment horizontal="right" vertical="center"/>
      <protection/>
    </xf>
    <xf numFmtId="0" fontId="24" fillId="0" borderId="25" xfId="0" applyFont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6" fillId="48" borderId="19" xfId="0" applyNumberFormat="1" applyFont="1" applyFill="1" applyBorder="1" applyAlignment="1">
      <alignment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27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6" fillId="48" borderId="26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0" xfId="971">
      <alignment/>
      <protection/>
    </xf>
    <xf numFmtId="0" fontId="0" fillId="0" borderId="25" xfId="971" applyBorder="1">
      <alignment/>
      <protection/>
    </xf>
    <xf numFmtId="0" fontId="0" fillId="0" borderId="18" xfId="971" applyBorder="1">
      <alignment/>
      <protection/>
    </xf>
    <xf numFmtId="0" fontId="0" fillId="0" borderId="27" xfId="971" applyBorder="1">
      <alignment/>
      <protection/>
    </xf>
    <xf numFmtId="0" fontId="60" fillId="49" borderId="28" xfId="971" applyFont="1" applyFill="1" applyBorder="1" applyAlignment="1">
      <alignment vertical="center"/>
      <protection/>
    </xf>
    <xf numFmtId="0" fontId="60" fillId="49" borderId="29" xfId="971" applyFont="1" applyFill="1" applyBorder="1" applyAlignment="1">
      <alignment vertical="center"/>
      <protection/>
    </xf>
    <xf numFmtId="0" fontId="60" fillId="49" borderId="30" xfId="971" applyFont="1" applyFill="1" applyBorder="1" applyAlignment="1">
      <alignment vertical="center"/>
      <protection/>
    </xf>
    <xf numFmtId="0" fontId="0" fillId="50" borderId="0" xfId="971" applyFont="1" applyFill="1">
      <alignment/>
      <protection/>
    </xf>
    <xf numFmtId="0" fontId="52" fillId="0" borderId="31" xfId="971" applyFont="1" applyBorder="1" applyAlignment="1">
      <alignment horizontal="left" vertical="center"/>
      <protection/>
    </xf>
    <xf numFmtId="0" fontId="52" fillId="51" borderId="32" xfId="971" applyFont="1" applyFill="1" applyBorder="1" applyAlignment="1">
      <alignment horizontal="left" vertical="center"/>
      <protection/>
    </xf>
    <xf numFmtId="0" fontId="52" fillId="51" borderId="33" xfId="971" applyFont="1" applyFill="1" applyBorder="1" applyAlignment="1">
      <alignment horizontal="left" vertical="center"/>
      <protection/>
    </xf>
    <xf numFmtId="0" fontId="49" fillId="0" borderId="16" xfId="971" applyFont="1" applyBorder="1" applyAlignment="1">
      <alignment horizontal="left" vertical="center"/>
      <protection/>
    </xf>
    <xf numFmtId="0" fontId="49" fillId="0" borderId="0" xfId="971" applyFont="1" applyAlignment="1">
      <alignment horizontal="left" vertical="center"/>
      <protection/>
    </xf>
    <xf numFmtId="0" fontId="49" fillId="0" borderId="17" xfId="971" applyFont="1" applyBorder="1" applyAlignment="1">
      <alignment vertical="center"/>
      <protection/>
    </xf>
    <xf numFmtId="0" fontId="49" fillId="51" borderId="34" xfId="971" applyFont="1" applyFill="1" applyBorder="1" applyAlignment="1" applyProtection="1">
      <alignment vertical="center"/>
      <protection locked="0"/>
    </xf>
    <xf numFmtId="0" fontId="52" fillId="51" borderId="35" xfId="971" applyFont="1" applyFill="1" applyBorder="1" applyAlignment="1" applyProtection="1">
      <alignment vertical="center"/>
      <protection locked="0"/>
    </xf>
    <xf numFmtId="0" fontId="52" fillId="51" borderId="36" xfId="971" applyFont="1" applyFill="1" applyBorder="1" applyAlignment="1" applyProtection="1">
      <alignment vertical="center"/>
      <protection locked="0"/>
    </xf>
    <xf numFmtId="0" fontId="49" fillId="0" borderId="0" xfId="971" applyFont="1" applyAlignment="1">
      <alignment vertical="center"/>
      <protection/>
    </xf>
    <xf numFmtId="0" fontId="49" fillId="0" borderId="16" xfId="971" applyFont="1" applyBorder="1" applyAlignment="1">
      <alignment vertical="center"/>
      <protection/>
    </xf>
    <xf numFmtId="0" fontId="49" fillId="51" borderId="35" xfId="971" applyFont="1" applyFill="1" applyBorder="1" applyAlignment="1" applyProtection="1">
      <alignment vertical="center"/>
      <protection locked="0"/>
    </xf>
    <xf numFmtId="0" fontId="49" fillId="51" borderId="36" xfId="971" applyFont="1" applyFill="1" applyBorder="1" applyAlignment="1" applyProtection="1">
      <alignment vertical="center"/>
      <protection locked="0"/>
    </xf>
    <xf numFmtId="0" fontId="49" fillId="0" borderId="0" xfId="971" applyFont="1">
      <alignment/>
      <protection/>
    </xf>
    <xf numFmtId="0" fontId="49" fillId="0" borderId="17" xfId="971" applyFont="1" applyBorder="1">
      <alignment/>
      <protection/>
    </xf>
    <xf numFmtId="0" fontId="49" fillId="0" borderId="37" xfId="971" applyFont="1" applyBorder="1">
      <alignment/>
      <protection/>
    </xf>
    <xf numFmtId="0" fontId="49" fillId="0" borderId="16" xfId="971" applyFont="1" applyBorder="1">
      <alignment/>
      <protection/>
    </xf>
    <xf numFmtId="0" fontId="52" fillId="49" borderId="37" xfId="971" applyFont="1" applyFill="1" applyBorder="1" applyAlignment="1">
      <alignment vertical="center"/>
      <protection/>
    </xf>
    <xf numFmtId="0" fontId="49" fillId="49" borderId="34" xfId="971" applyFont="1" applyFill="1" applyBorder="1" applyAlignment="1">
      <alignment vertical="center"/>
      <protection/>
    </xf>
    <xf numFmtId="0" fontId="49" fillId="51" borderId="38" xfId="971" applyFont="1" applyFill="1" applyBorder="1" applyAlignment="1">
      <alignment horizontal="left" vertical="center"/>
      <protection/>
    </xf>
    <xf numFmtId="10" fontId="49" fillId="51" borderId="39" xfId="971" applyNumberFormat="1" applyFont="1" applyFill="1" applyBorder="1" applyAlignment="1">
      <alignment vertical="center"/>
      <protection/>
    </xf>
    <xf numFmtId="0" fontId="49" fillId="51" borderId="40" xfId="971" applyFont="1" applyFill="1" applyBorder="1" applyAlignment="1">
      <alignment horizontal="center" vertical="center"/>
      <protection/>
    </xf>
    <xf numFmtId="0" fontId="49" fillId="51" borderId="39" xfId="971" applyFont="1" applyFill="1" applyBorder="1" applyAlignment="1">
      <alignment horizontal="left" vertical="center"/>
      <protection/>
    </xf>
    <xf numFmtId="10" fontId="49" fillId="52" borderId="41" xfId="1072" applyNumberFormat="1" applyFont="1" applyFill="1" applyBorder="1" applyAlignment="1" applyProtection="1">
      <alignment vertical="center"/>
      <protection locked="0"/>
    </xf>
    <xf numFmtId="0" fontId="49" fillId="51" borderId="42" xfId="971" applyFont="1" applyFill="1" applyBorder="1" applyAlignment="1">
      <alignment horizontal="left" vertical="center"/>
      <protection/>
    </xf>
    <xf numFmtId="10" fontId="49" fillId="51" borderId="43" xfId="971" applyNumberFormat="1" applyFont="1" applyFill="1" applyBorder="1" applyAlignment="1">
      <alignment vertical="center"/>
      <protection/>
    </xf>
    <xf numFmtId="0" fontId="49" fillId="51" borderId="44" xfId="971" applyFont="1" applyFill="1" applyBorder="1" applyAlignment="1">
      <alignment horizontal="center" vertical="center"/>
      <protection/>
    </xf>
    <xf numFmtId="0" fontId="49" fillId="51" borderId="43" xfId="971" applyFont="1" applyFill="1" applyBorder="1" applyAlignment="1">
      <alignment horizontal="left" vertical="center"/>
      <protection/>
    </xf>
    <xf numFmtId="0" fontId="49" fillId="51" borderId="45" xfId="971" applyFont="1" applyFill="1" applyBorder="1" applyAlignment="1">
      <alignment horizontal="left" vertical="center"/>
      <protection/>
    </xf>
    <xf numFmtId="0" fontId="49" fillId="51" borderId="46" xfId="971" applyFont="1" applyFill="1" applyBorder="1" applyAlignment="1">
      <alignment horizontal="left" vertical="center"/>
      <protection/>
    </xf>
    <xf numFmtId="0" fontId="49" fillId="51" borderId="16" xfId="971" applyFont="1" applyFill="1" applyBorder="1">
      <alignment/>
      <protection/>
    </xf>
    <xf numFmtId="10" fontId="49" fillId="51" borderId="47" xfId="971" applyNumberFormat="1" applyFont="1" applyFill="1" applyBorder="1" applyAlignment="1">
      <alignment vertical="center"/>
      <protection/>
    </xf>
    <xf numFmtId="10" fontId="49" fillId="51" borderId="32" xfId="971" applyNumberFormat="1" applyFont="1" applyFill="1" applyBorder="1" applyAlignment="1">
      <alignment vertical="center"/>
      <protection/>
    </xf>
    <xf numFmtId="0" fontId="49" fillId="51" borderId="48" xfId="971" applyFont="1" applyFill="1" applyBorder="1">
      <alignment/>
      <protection/>
    </xf>
    <xf numFmtId="0" fontId="49" fillId="51" borderId="15" xfId="971" applyFont="1" applyFill="1" applyBorder="1" applyAlignment="1">
      <alignment horizontal="left" vertical="center"/>
      <protection/>
    </xf>
    <xf numFmtId="10" fontId="49" fillId="51" borderId="19" xfId="1072" applyNumberFormat="1" applyFont="1" applyFill="1" applyBorder="1" applyAlignment="1" applyProtection="1">
      <alignment/>
      <protection/>
    </xf>
    <xf numFmtId="4" fontId="49" fillId="0" borderId="0" xfId="971" applyNumberFormat="1" applyFont="1">
      <alignment/>
      <protection/>
    </xf>
    <xf numFmtId="0" fontId="49" fillId="51" borderId="15" xfId="971" applyFont="1" applyFill="1" applyBorder="1" applyAlignment="1">
      <alignment horizontal="right" vertical="center"/>
      <protection/>
    </xf>
    <xf numFmtId="0" fontId="49" fillId="51" borderId="49" xfId="971" applyFont="1" applyFill="1" applyBorder="1" applyAlignment="1">
      <alignment horizontal="right" vertical="center"/>
      <protection/>
    </xf>
    <xf numFmtId="0" fontId="26" fillId="0" borderId="3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49" fillId="0" borderId="16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24" fillId="0" borderId="5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53" borderId="16" xfId="869" applyFont="1" applyFill="1" applyBorder="1" applyAlignment="1">
      <alignment horizontal="center" wrapText="1"/>
      <protection/>
    </xf>
    <xf numFmtId="0" fontId="29" fillId="53" borderId="0" xfId="869" applyFont="1" applyFill="1" applyBorder="1" applyAlignment="1">
      <alignment horizontal="center" wrapText="1"/>
      <protection/>
    </xf>
    <xf numFmtId="0" fontId="29" fillId="53" borderId="17" xfId="869" applyFont="1" applyFill="1" applyBorder="1" applyAlignment="1">
      <alignment horizontal="center" wrapText="1"/>
      <protection/>
    </xf>
    <xf numFmtId="0" fontId="0" fillId="53" borderId="16" xfId="869" applyFont="1" applyFill="1" applyBorder="1" applyAlignment="1">
      <alignment horizontal="center" wrapText="1"/>
      <protection/>
    </xf>
    <xf numFmtId="0" fontId="0" fillId="53" borderId="0" xfId="869" applyFont="1" applyFill="1" applyBorder="1" applyAlignment="1">
      <alignment horizontal="center" wrapText="1"/>
      <protection/>
    </xf>
    <xf numFmtId="0" fontId="0" fillId="53" borderId="17" xfId="869" applyFont="1" applyFill="1" applyBorder="1" applyAlignment="1">
      <alignment horizontal="center" wrapText="1"/>
      <protection/>
    </xf>
    <xf numFmtId="0" fontId="26" fillId="0" borderId="31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2" fillId="0" borderId="31" xfId="0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10" fontId="26" fillId="0" borderId="32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5" fillId="54" borderId="25" xfId="0" applyFont="1" applyFill="1" applyBorder="1" applyAlignment="1">
      <alignment horizontal="center" vertical="center"/>
    </xf>
    <xf numFmtId="0" fontId="25" fillId="54" borderId="18" xfId="0" applyFont="1" applyFill="1" applyBorder="1" applyAlignment="1">
      <alignment horizontal="center" vertical="center"/>
    </xf>
    <xf numFmtId="0" fontId="25" fillId="54" borderId="27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0" fontId="50" fillId="0" borderId="54" xfId="971" applyFont="1" applyBorder="1" applyAlignment="1">
      <alignment horizontal="center"/>
      <protection/>
    </xf>
    <xf numFmtId="0" fontId="51" fillId="0" borderId="55" xfId="971" applyFont="1" applyBorder="1" applyAlignment="1">
      <alignment horizontal="center" vertical="center"/>
      <protection/>
    </xf>
    <xf numFmtId="0" fontId="49" fillId="51" borderId="34" xfId="971" applyFont="1" applyFill="1" applyBorder="1" applyAlignment="1" applyProtection="1">
      <alignment horizontal="left" vertical="center" wrapText="1"/>
      <protection locked="0"/>
    </xf>
    <xf numFmtId="0" fontId="49" fillId="51" borderId="35" xfId="971" applyFont="1" applyFill="1" applyBorder="1" applyAlignment="1" applyProtection="1">
      <alignment horizontal="left" vertical="center" wrapText="1"/>
      <protection locked="0"/>
    </xf>
    <xf numFmtId="0" fontId="49" fillId="51" borderId="36" xfId="971" applyFont="1" applyFill="1" applyBorder="1" applyAlignment="1" applyProtection="1">
      <alignment horizontal="left" vertical="center" wrapText="1"/>
      <protection locked="0"/>
    </xf>
    <xf numFmtId="0" fontId="49" fillId="51" borderId="55" xfId="971" applyFont="1" applyFill="1" applyBorder="1" applyAlignment="1">
      <alignment horizontal="center"/>
      <protection/>
    </xf>
    <xf numFmtId="0" fontId="52" fillId="49" borderId="14" xfId="971" applyFont="1" applyFill="1" applyBorder="1" applyAlignment="1">
      <alignment horizontal="center" vertical="center" wrapText="1"/>
      <protection/>
    </xf>
    <xf numFmtId="0" fontId="52" fillId="49" borderId="19" xfId="971" applyFont="1" applyFill="1" applyBorder="1" applyAlignment="1">
      <alignment horizontal="center" vertical="center"/>
      <protection/>
    </xf>
    <xf numFmtId="10" fontId="49" fillId="51" borderId="40" xfId="971" applyNumberFormat="1" applyFont="1" applyFill="1" applyBorder="1" applyAlignment="1">
      <alignment horizontal="center" vertical="center"/>
      <protection/>
    </xf>
    <xf numFmtId="10" fontId="49" fillId="51" borderId="56" xfId="971" applyNumberFormat="1" applyFont="1" applyFill="1" applyBorder="1" applyAlignment="1">
      <alignment horizontal="center" vertical="center"/>
      <protection/>
    </xf>
    <xf numFmtId="10" fontId="49" fillId="51" borderId="44" xfId="971" applyNumberFormat="1" applyFont="1" applyFill="1" applyBorder="1" applyAlignment="1">
      <alignment horizontal="center" vertical="center"/>
      <protection/>
    </xf>
    <xf numFmtId="10" fontId="49" fillId="51" borderId="57" xfId="971" applyNumberFormat="1" applyFont="1" applyFill="1" applyBorder="1" applyAlignment="1">
      <alignment horizontal="center" vertical="center"/>
      <protection/>
    </xf>
    <xf numFmtId="10" fontId="49" fillId="51" borderId="32" xfId="971" applyNumberFormat="1" applyFont="1" applyFill="1" applyBorder="1" applyAlignment="1">
      <alignment horizontal="center" vertical="center"/>
      <protection/>
    </xf>
    <xf numFmtId="10" fontId="49" fillId="51" borderId="24" xfId="971" applyNumberFormat="1" applyFont="1" applyFill="1" applyBorder="1" applyAlignment="1">
      <alignment horizontal="center" vertical="center"/>
      <protection/>
    </xf>
    <xf numFmtId="10" fontId="49" fillId="49" borderId="55" xfId="971" applyNumberFormat="1" applyFont="1" applyFill="1" applyBorder="1" applyAlignment="1">
      <alignment horizontal="center" vertical="center"/>
      <protection/>
    </xf>
    <xf numFmtId="0" fontId="49" fillId="0" borderId="58" xfId="971" applyFont="1" applyBorder="1" applyAlignment="1">
      <alignment horizontal="center"/>
      <protection/>
    </xf>
    <xf numFmtId="0" fontId="49" fillId="0" borderId="59" xfId="971" applyFont="1" applyBorder="1" applyAlignment="1">
      <alignment horizontal="center"/>
      <protection/>
    </xf>
    <xf numFmtId="0" fontId="52" fillId="51" borderId="55" xfId="971" applyFont="1" applyFill="1" applyBorder="1" applyAlignment="1">
      <alignment horizontal="center"/>
      <protection/>
    </xf>
    <xf numFmtId="10" fontId="49" fillId="51" borderId="19" xfId="971" applyNumberFormat="1" applyFont="1" applyFill="1" applyBorder="1" applyAlignment="1">
      <alignment horizontal="left" vertical="center"/>
      <protection/>
    </xf>
    <xf numFmtId="10" fontId="49" fillId="51" borderId="60" xfId="971" applyNumberFormat="1" applyFont="1" applyFill="1" applyBorder="1" applyAlignment="1">
      <alignment horizontal="left" vertical="center"/>
      <protection/>
    </xf>
    <xf numFmtId="0" fontId="52" fillId="0" borderId="61" xfId="971" applyFont="1" applyBorder="1" applyAlignment="1">
      <alignment horizontal="left" vertical="center" wrapText="1"/>
      <protection/>
    </xf>
    <xf numFmtId="0" fontId="49" fillId="0" borderId="62" xfId="971" applyFont="1" applyBorder="1" applyAlignment="1">
      <alignment horizontal="center"/>
      <protection/>
    </xf>
    <xf numFmtId="0" fontId="49" fillId="52" borderId="14" xfId="971" applyFont="1" applyFill="1" applyBorder="1" applyAlignment="1">
      <alignment horizontal="center"/>
      <protection/>
    </xf>
    <xf numFmtId="0" fontId="49" fillId="0" borderId="19" xfId="971" applyFont="1" applyBorder="1" applyAlignment="1">
      <alignment horizontal="center"/>
      <protection/>
    </xf>
  </cellXfs>
  <cellStyles count="1394">
    <cellStyle name="Normal" xfId="0"/>
    <cellStyle name="20% - Accent1" xfId="15"/>
    <cellStyle name="20% - Accent1 2" xfId="16"/>
    <cellStyle name="20% - Accent1_PASSEIO ORLA - SINAPI - R3" xfId="17"/>
    <cellStyle name="20% - Accent2" xfId="18"/>
    <cellStyle name="20% - Accent2 2" xfId="19"/>
    <cellStyle name="20% - Accent2_PASSEIO ORLA - SINAPI - R3" xfId="20"/>
    <cellStyle name="20% - Accent3" xfId="21"/>
    <cellStyle name="20% - Accent3 2" xfId="22"/>
    <cellStyle name="20% - Accent3_PASSEIO ORLA - SINAPI - R3" xfId="23"/>
    <cellStyle name="20% - Accent4" xfId="24"/>
    <cellStyle name="20% - Accent4 2" xfId="25"/>
    <cellStyle name="20% - Accent4_PASSEIO ORLA - SINAPI - R3" xfId="26"/>
    <cellStyle name="20% - Accent5" xfId="27"/>
    <cellStyle name="20% - Accent5 2" xfId="28"/>
    <cellStyle name="20% - Accent5_PASSEIO ORLA - SINAPI - R3" xfId="29"/>
    <cellStyle name="20% - Accent6" xfId="30"/>
    <cellStyle name="20% - Accent6 2" xfId="31"/>
    <cellStyle name="20% - Accent6_PASSEIO ORLA - SINAPI - R3" xfId="32"/>
    <cellStyle name="20% - Ênfase1" xfId="33"/>
    <cellStyle name="20% - Ênfase1 10" xfId="34"/>
    <cellStyle name="20% - Ênfase1 11" xfId="35"/>
    <cellStyle name="20% - Ênfase1 12" xfId="36"/>
    <cellStyle name="20% - Ênfase1 13" xfId="37"/>
    <cellStyle name="20% - Ênfase1 2" xfId="38"/>
    <cellStyle name="20% - Ênfase1 2 2" xfId="39"/>
    <cellStyle name="20% - Ênfase1 2 3" xfId="40"/>
    <cellStyle name="20% - Ênfase1 2 4" xfId="41"/>
    <cellStyle name="20% - Ênfase1 2 5" xfId="42"/>
    <cellStyle name="20% - Ênfase1 2_ATA PASSEIOS" xfId="43"/>
    <cellStyle name="20% - Ênfase1 3" xfId="44"/>
    <cellStyle name="20% - Ênfase1 3 2" xfId="45"/>
    <cellStyle name="20% - Ênfase1 3_ATA PASSEIOS" xfId="46"/>
    <cellStyle name="20% - Ênfase1 4 2" xfId="47"/>
    <cellStyle name="20% - Ênfase1 5" xfId="48"/>
    <cellStyle name="20% - Ênfase1 6" xfId="49"/>
    <cellStyle name="20% - Ênfase1 7" xfId="50"/>
    <cellStyle name="20% - Ênfase1 8" xfId="51"/>
    <cellStyle name="20% - Ênfase1 9" xfId="52"/>
    <cellStyle name="20% - Ênfase2" xfId="53"/>
    <cellStyle name="20% - Ênfase2 10" xfId="54"/>
    <cellStyle name="20% - Ênfase2 11" xfId="55"/>
    <cellStyle name="20% - Ênfase2 12" xfId="56"/>
    <cellStyle name="20% - Ênfase2 13" xfId="57"/>
    <cellStyle name="20% - Ênfase2 2" xfId="58"/>
    <cellStyle name="20% - Ênfase2 2 2" xfId="59"/>
    <cellStyle name="20% - Ênfase2 2 3" xfId="60"/>
    <cellStyle name="20% - Ênfase2 2 4" xfId="61"/>
    <cellStyle name="20% - Ênfase2 2 5" xfId="62"/>
    <cellStyle name="20% - Ênfase2 2_ATA PASSEIOS" xfId="63"/>
    <cellStyle name="20% - Ênfase2 3" xfId="64"/>
    <cellStyle name="20% - Ênfase2 3 2" xfId="65"/>
    <cellStyle name="20% - Ênfase2 3_ATA PASSEIOS" xfId="66"/>
    <cellStyle name="20% - Ênfase2 4 2" xfId="67"/>
    <cellStyle name="20% - Ênfase2 5" xfId="68"/>
    <cellStyle name="20% - Ênfase2 6" xfId="69"/>
    <cellStyle name="20% - Ênfase2 7" xfId="70"/>
    <cellStyle name="20% - Ênfase2 8" xfId="71"/>
    <cellStyle name="20% - Ênfase2 9" xfId="72"/>
    <cellStyle name="20% - Ênfase3" xfId="73"/>
    <cellStyle name="20% - Ênfase3 10" xfId="74"/>
    <cellStyle name="20% - Ênfase3 11" xfId="75"/>
    <cellStyle name="20% - Ênfase3 12" xfId="76"/>
    <cellStyle name="20% - Ênfase3 13" xfId="77"/>
    <cellStyle name="20% - Ênfase3 2" xfId="78"/>
    <cellStyle name="20% - Ênfase3 2 2" xfId="79"/>
    <cellStyle name="20% - Ênfase3 2 3" xfId="80"/>
    <cellStyle name="20% - Ênfase3 2 4" xfId="81"/>
    <cellStyle name="20% - Ênfase3 2 5" xfId="82"/>
    <cellStyle name="20% - Ênfase3 2_ATA PASSEIOS" xfId="83"/>
    <cellStyle name="20% - Ênfase3 3" xfId="84"/>
    <cellStyle name="20% - Ênfase3 3 2" xfId="85"/>
    <cellStyle name="20% - Ênfase3 3_ATA PASSEIOS" xfId="86"/>
    <cellStyle name="20% - Ênfase3 4 2" xfId="87"/>
    <cellStyle name="20% - Ênfase3 5" xfId="88"/>
    <cellStyle name="20% - Ênfase3 6" xfId="89"/>
    <cellStyle name="20% - Ênfase3 7" xfId="90"/>
    <cellStyle name="20% - Ênfase3 8" xfId="91"/>
    <cellStyle name="20% - Ênfase3 9" xfId="92"/>
    <cellStyle name="20% - Ênfase4" xfId="93"/>
    <cellStyle name="20% - Ênfase4 10" xfId="94"/>
    <cellStyle name="20% - Ênfase4 11" xfId="95"/>
    <cellStyle name="20% - Ênfase4 12" xfId="96"/>
    <cellStyle name="20% - Ênfase4 13" xfId="97"/>
    <cellStyle name="20% - Ênfase4 2" xfId="98"/>
    <cellStyle name="20% - Ênfase4 2 2" xfId="99"/>
    <cellStyle name="20% - Ênfase4 2 3" xfId="100"/>
    <cellStyle name="20% - Ênfase4 2 4" xfId="101"/>
    <cellStyle name="20% - Ênfase4 2 5" xfId="102"/>
    <cellStyle name="20% - Ênfase4 2_ATA PASSEIOS" xfId="103"/>
    <cellStyle name="20% - Ênfase4 3" xfId="104"/>
    <cellStyle name="20% - Ênfase4 3 2" xfId="105"/>
    <cellStyle name="20% - Ênfase4 3_ATA PASSEIOS" xfId="106"/>
    <cellStyle name="20% - Ênfase4 4 2" xfId="107"/>
    <cellStyle name="20% - Ênfase4 5" xfId="108"/>
    <cellStyle name="20% - Ênfase4 6" xfId="109"/>
    <cellStyle name="20% - Ênfase4 7" xfId="110"/>
    <cellStyle name="20% - Ênfase4 8" xfId="111"/>
    <cellStyle name="20% - Ênfase4 9" xfId="112"/>
    <cellStyle name="20% - Ênfase5" xfId="113"/>
    <cellStyle name="20% - Ênfase5 10" xfId="114"/>
    <cellStyle name="20% - Ênfase5 11" xfId="115"/>
    <cellStyle name="20% - Ênfase5 12" xfId="116"/>
    <cellStyle name="20% - Ênfase5 13" xfId="117"/>
    <cellStyle name="20% - Ênfase5 2" xfId="118"/>
    <cellStyle name="20% - Ênfase5 2 2" xfId="119"/>
    <cellStyle name="20% - Ênfase5 2 3" xfId="120"/>
    <cellStyle name="20% - Ênfase5 2 4" xfId="121"/>
    <cellStyle name="20% - Ênfase5 2 5" xfId="122"/>
    <cellStyle name="20% - Ênfase5 2_ATA PASSEIOS" xfId="123"/>
    <cellStyle name="20% - Ênfase5 3" xfId="124"/>
    <cellStyle name="20% - Ênfase5 3 2" xfId="125"/>
    <cellStyle name="20% - Ênfase5 3_ATA PASSEIOS" xfId="126"/>
    <cellStyle name="20% - Ênfase5 4 2" xfId="127"/>
    <cellStyle name="20% - Ênfase5 5" xfId="128"/>
    <cellStyle name="20% - Ênfase5 6" xfId="129"/>
    <cellStyle name="20% - Ênfase5 7" xfId="130"/>
    <cellStyle name="20% - Ênfase5 8" xfId="131"/>
    <cellStyle name="20% - Ênfase5 9" xfId="132"/>
    <cellStyle name="20% - Ênfase6" xfId="133"/>
    <cellStyle name="20% - Ênfase6 10" xfId="134"/>
    <cellStyle name="20% - Ênfase6 11" xfId="135"/>
    <cellStyle name="20% - Ênfase6 12" xfId="136"/>
    <cellStyle name="20% - Ênfase6 13" xfId="137"/>
    <cellStyle name="20% - Ênfase6 2" xfId="138"/>
    <cellStyle name="20% - Ênfase6 2 2" xfId="139"/>
    <cellStyle name="20% - Ênfase6 2 3" xfId="140"/>
    <cellStyle name="20% - Ênfase6 2 4" xfId="141"/>
    <cellStyle name="20% - Ênfase6 2 5" xfId="142"/>
    <cellStyle name="20% - Ênfase6 2_ATA PASSEIOS" xfId="143"/>
    <cellStyle name="20% - Ênfase6 3" xfId="144"/>
    <cellStyle name="20% - Ênfase6 3 2" xfId="145"/>
    <cellStyle name="20% - Ênfase6 3_ATA PASSEIOS" xfId="146"/>
    <cellStyle name="20% - Ênfase6 4 2" xfId="147"/>
    <cellStyle name="20% - Ênfase6 5" xfId="148"/>
    <cellStyle name="20% - Ênfase6 6" xfId="149"/>
    <cellStyle name="20% - Ênfase6 7" xfId="150"/>
    <cellStyle name="20% - Ênfase6 8" xfId="151"/>
    <cellStyle name="20% - Ênfase6 9" xfId="152"/>
    <cellStyle name="40% - Accent1" xfId="153"/>
    <cellStyle name="40% - Accent1 2" xfId="154"/>
    <cellStyle name="40% - Accent1_PASSEIO ORLA - SINAPI - R3" xfId="155"/>
    <cellStyle name="40% - Accent2" xfId="156"/>
    <cellStyle name="40% - Accent2 2" xfId="157"/>
    <cellStyle name="40% - Accent2_PASSEIO ORLA - SINAPI - R3" xfId="158"/>
    <cellStyle name="40% - Accent3" xfId="159"/>
    <cellStyle name="40% - Accent3 2" xfId="160"/>
    <cellStyle name="40% - Accent3_PASSEIO ORLA - SINAPI - R3" xfId="161"/>
    <cellStyle name="40% - Accent4" xfId="162"/>
    <cellStyle name="40% - Accent4 2" xfId="163"/>
    <cellStyle name="40% - Accent4_PASSEIO ORLA - SINAPI - R3" xfId="164"/>
    <cellStyle name="40% - Accent5" xfId="165"/>
    <cellStyle name="40% - Accent5 2" xfId="166"/>
    <cellStyle name="40% - Accent5_PASSEIO ORLA - SINAPI - R3" xfId="167"/>
    <cellStyle name="40% - Accent6" xfId="168"/>
    <cellStyle name="40% - Accent6 2" xfId="169"/>
    <cellStyle name="40% - Accent6_PASSEIO ORLA - SINAPI - R3" xfId="170"/>
    <cellStyle name="40% - Ênfase1" xfId="171"/>
    <cellStyle name="40% - Ênfase1 10" xfId="172"/>
    <cellStyle name="40% - Ênfase1 11" xfId="173"/>
    <cellStyle name="40% - Ênfase1 12" xfId="174"/>
    <cellStyle name="40% - Ênfase1 13" xfId="175"/>
    <cellStyle name="40% - Ênfase1 2" xfId="176"/>
    <cellStyle name="40% - Ênfase1 2 2" xfId="177"/>
    <cellStyle name="40% - Ênfase1 2 3" xfId="178"/>
    <cellStyle name="40% - Ênfase1 2 4" xfId="179"/>
    <cellStyle name="40% - Ênfase1 2 5" xfId="180"/>
    <cellStyle name="40% - Ênfase1 2_ATA PASSEIOS" xfId="181"/>
    <cellStyle name="40% - Ênfase1 3" xfId="182"/>
    <cellStyle name="40% - Ênfase1 3 2" xfId="183"/>
    <cellStyle name="40% - Ênfase1 3_ATA PASSEIOS" xfId="184"/>
    <cellStyle name="40% - Ênfase1 4 2" xfId="185"/>
    <cellStyle name="40% - Ênfase1 5" xfId="186"/>
    <cellStyle name="40% - Ênfase1 6" xfId="187"/>
    <cellStyle name="40% - Ênfase1 7" xfId="188"/>
    <cellStyle name="40% - Ênfase1 8" xfId="189"/>
    <cellStyle name="40% - Ênfase1 9" xfId="190"/>
    <cellStyle name="40% - Ênfase2" xfId="191"/>
    <cellStyle name="40% - Ênfase2 10" xfId="192"/>
    <cellStyle name="40% - Ênfase2 11" xfId="193"/>
    <cellStyle name="40% - Ênfase2 12" xfId="194"/>
    <cellStyle name="40% - Ênfase2 13" xfId="195"/>
    <cellStyle name="40% - Ênfase2 2" xfId="196"/>
    <cellStyle name="40% - Ênfase2 2 2" xfId="197"/>
    <cellStyle name="40% - Ênfase2 2 3" xfId="198"/>
    <cellStyle name="40% - Ênfase2 2 4" xfId="199"/>
    <cellStyle name="40% - Ênfase2 2 5" xfId="200"/>
    <cellStyle name="40% - Ênfase2 2_ATA PASSEIOS" xfId="201"/>
    <cellStyle name="40% - Ênfase2 3" xfId="202"/>
    <cellStyle name="40% - Ênfase2 3 2" xfId="203"/>
    <cellStyle name="40% - Ênfase2 3_ATA PASSEIOS" xfId="204"/>
    <cellStyle name="40% - Ênfase2 4 2" xfId="205"/>
    <cellStyle name="40% - Ênfase2 5" xfId="206"/>
    <cellStyle name="40% - Ênfase2 6" xfId="207"/>
    <cellStyle name="40% - Ênfase2 7" xfId="208"/>
    <cellStyle name="40% - Ênfase2 8" xfId="209"/>
    <cellStyle name="40% - Ênfase2 9" xfId="210"/>
    <cellStyle name="40% - Ênfase3" xfId="211"/>
    <cellStyle name="40% - Ênfase3 10" xfId="212"/>
    <cellStyle name="40% - Ênfase3 11" xfId="213"/>
    <cellStyle name="40% - Ênfase3 12" xfId="214"/>
    <cellStyle name="40% - Ênfase3 13" xfId="215"/>
    <cellStyle name="40% - Ênfase3 2" xfId="216"/>
    <cellStyle name="40% - Ênfase3 2 2" xfId="217"/>
    <cellStyle name="40% - Ênfase3 2 3" xfId="218"/>
    <cellStyle name="40% - Ênfase3 2 4" xfId="219"/>
    <cellStyle name="40% - Ênfase3 2 5" xfId="220"/>
    <cellStyle name="40% - Ênfase3 2_ATA PASSEIOS" xfId="221"/>
    <cellStyle name="40% - Ênfase3 3" xfId="222"/>
    <cellStyle name="40% - Ênfase3 3 2" xfId="223"/>
    <cellStyle name="40% - Ênfase3 3_ATA PASSEIOS" xfId="224"/>
    <cellStyle name="40% - Ênfase3 4 2" xfId="225"/>
    <cellStyle name="40% - Ênfase3 5" xfId="226"/>
    <cellStyle name="40% - Ênfase3 6" xfId="227"/>
    <cellStyle name="40% - Ênfase3 7" xfId="228"/>
    <cellStyle name="40% - Ênfase3 8" xfId="229"/>
    <cellStyle name="40% - Ênfase3 9" xfId="230"/>
    <cellStyle name="40% - Ênfase4" xfId="231"/>
    <cellStyle name="40% - Ênfase4 10" xfId="232"/>
    <cellStyle name="40% - Ênfase4 11" xfId="233"/>
    <cellStyle name="40% - Ênfase4 12" xfId="234"/>
    <cellStyle name="40% - Ênfase4 13" xfId="235"/>
    <cellStyle name="40% - Ênfase4 2" xfId="236"/>
    <cellStyle name="40% - Ênfase4 2 2" xfId="237"/>
    <cellStyle name="40% - Ênfase4 2 3" xfId="238"/>
    <cellStyle name="40% - Ênfase4 2 4" xfId="239"/>
    <cellStyle name="40% - Ênfase4 2 5" xfId="240"/>
    <cellStyle name="40% - Ênfase4 2_ATA PASSEIOS" xfId="241"/>
    <cellStyle name="40% - Ênfase4 3" xfId="242"/>
    <cellStyle name="40% - Ênfase4 3 2" xfId="243"/>
    <cellStyle name="40% - Ênfase4 3_ATA PASSEIOS" xfId="244"/>
    <cellStyle name="40% - Ênfase4 4 2" xfId="245"/>
    <cellStyle name="40% - Ênfase4 5" xfId="246"/>
    <cellStyle name="40% - Ênfase4 6" xfId="247"/>
    <cellStyle name="40% - Ênfase4 7" xfId="248"/>
    <cellStyle name="40% - Ênfase4 8" xfId="249"/>
    <cellStyle name="40% - Ênfase4 9" xfId="250"/>
    <cellStyle name="40% - Ênfase5" xfId="251"/>
    <cellStyle name="40% - Ênfase5 10" xfId="252"/>
    <cellStyle name="40% - Ênfase5 11" xfId="253"/>
    <cellStyle name="40% - Ênfase5 12" xfId="254"/>
    <cellStyle name="40% - Ênfase5 13" xfId="255"/>
    <cellStyle name="40% - Ênfase5 2" xfId="256"/>
    <cellStyle name="40% - Ênfase5 2 2" xfId="257"/>
    <cellStyle name="40% - Ênfase5 2 3" xfId="258"/>
    <cellStyle name="40% - Ênfase5 2 4" xfId="259"/>
    <cellStyle name="40% - Ênfase5 2 5" xfId="260"/>
    <cellStyle name="40% - Ênfase5 2_ATA PASSEIOS" xfId="261"/>
    <cellStyle name="40% - Ênfase5 3" xfId="262"/>
    <cellStyle name="40% - Ênfase5 3 2" xfId="263"/>
    <cellStyle name="40% - Ênfase5 3_ATA PASSEIOS" xfId="264"/>
    <cellStyle name="40% - Ênfase5 4 2" xfId="265"/>
    <cellStyle name="40% - Ênfase5 5" xfId="266"/>
    <cellStyle name="40% - Ênfase5 6" xfId="267"/>
    <cellStyle name="40% - Ênfase5 7" xfId="268"/>
    <cellStyle name="40% - Ênfase5 8" xfId="269"/>
    <cellStyle name="40% - Ênfase5 9" xfId="270"/>
    <cellStyle name="40% - Ênfase6" xfId="271"/>
    <cellStyle name="40% - Ênfase6 10" xfId="272"/>
    <cellStyle name="40% - Ênfase6 11" xfId="273"/>
    <cellStyle name="40% - Ênfase6 12" xfId="274"/>
    <cellStyle name="40% - Ênfase6 13" xfId="275"/>
    <cellStyle name="40% - Ênfase6 2" xfId="276"/>
    <cellStyle name="40% - Ênfase6 2 2" xfId="277"/>
    <cellStyle name="40% - Ênfase6 2 3" xfId="278"/>
    <cellStyle name="40% - Ênfase6 2 4" xfId="279"/>
    <cellStyle name="40% - Ênfase6 2 5" xfId="280"/>
    <cellStyle name="40% - Ênfase6 2_ATA PASSEIOS" xfId="281"/>
    <cellStyle name="40% - Ênfase6 3" xfId="282"/>
    <cellStyle name="40% - Ênfase6 3 2" xfId="283"/>
    <cellStyle name="40% - Ênfase6 3_ATA PASSEIOS" xfId="284"/>
    <cellStyle name="40% - Ênfase6 4 2" xfId="285"/>
    <cellStyle name="40% - Ênfase6 5" xfId="286"/>
    <cellStyle name="40% - Ênfase6 6" xfId="287"/>
    <cellStyle name="40% - Ênfase6 7" xfId="288"/>
    <cellStyle name="40% - Ênfase6 8" xfId="289"/>
    <cellStyle name="40% - Ênfase6 9" xfId="290"/>
    <cellStyle name="60% - Accent1" xfId="291"/>
    <cellStyle name="60% - Accent1 2" xfId="292"/>
    <cellStyle name="60% - Accent1_PLANILHA LICITAÇÃO - R5" xfId="293"/>
    <cellStyle name="60% - Accent2" xfId="294"/>
    <cellStyle name="60% - Accent2 2" xfId="295"/>
    <cellStyle name="60% - Accent2_PLANILHA LICITAÇÃO - R5" xfId="296"/>
    <cellStyle name="60% - Accent3" xfId="297"/>
    <cellStyle name="60% - Accent3 2" xfId="298"/>
    <cellStyle name="60% - Accent3_PLANILHA LICITAÇÃO - R5" xfId="299"/>
    <cellStyle name="60% - Accent4" xfId="300"/>
    <cellStyle name="60% - Accent4 2" xfId="301"/>
    <cellStyle name="60% - Accent4_PLANILHA LICITAÇÃO - R5" xfId="302"/>
    <cellStyle name="60% - Accent5" xfId="303"/>
    <cellStyle name="60% - Accent5 2" xfId="304"/>
    <cellStyle name="60% - Accent5_PLANILHA LICITAÇÃO - R5" xfId="305"/>
    <cellStyle name="60% - Accent6" xfId="306"/>
    <cellStyle name="60% - Accent6 2" xfId="307"/>
    <cellStyle name="60% - Accent6_PLANILHA LICITAÇÃO - R5" xfId="308"/>
    <cellStyle name="60% - Ênfase1" xfId="309"/>
    <cellStyle name="60% - Ênfase1 10" xfId="310"/>
    <cellStyle name="60% - Ênfase1 11" xfId="311"/>
    <cellStyle name="60% - Ênfase1 12" xfId="312"/>
    <cellStyle name="60% - Ênfase1 13" xfId="313"/>
    <cellStyle name="60% - Ênfase1 2" xfId="314"/>
    <cellStyle name="60% - Ênfase1 2 2" xfId="315"/>
    <cellStyle name="60% - Ênfase1 2 3" xfId="316"/>
    <cellStyle name="60% - Ênfase1 2 4" xfId="317"/>
    <cellStyle name="60% - Ênfase1 2 5" xfId="318"/>
    <cellStyle name="60% - Ênfase1 3" xfId="319"/>
    <cellStyle name="60% - Ênfase1 3 2" xfId="320"/>
    <cellStyle name="60% - Ênfase1 4 2" xfId="321"/>
    <cellStyle name="60% - Ênfase1 5" xfId="322"/>
    <cellStyle name="60% - Ênfase1 6" xfId="323"/>
    <cellStyle name="60% - Ênfase1 7" xfId="324"/>
    <cellStyle name="60% - Ênfase1 8" xfId="325"/>
    <cellStyle name="60% - Ênfase1 9" xfId="326"/>
    <cellStyle name="60% - Ênfase2" xfId="327"/>
    <cellStyle name="60% - Ênfase2 10" xfId="328"/>
    <cellStyle name="60% - Ênfase2 11" xfId="329"/>
    <cellStyle name="60% - Ênfase2 12" xfId="330"/>
    <cellStyle name="60% - Ênfase2 13" xfId="331"/>
    <cellStyle name="60% - Ênfase2 2" xfId="332"/>
    <cellStyle name="60% - Ênfase2 2 2" xfId="333"/>
    <cellStyle name="60% - Ênfase2 2 3" xfId="334"/>
    <cellStyle name="60% - Ênfase2 2 4" xfId="335"/>
    <cellStyle name="60% - Ênfase2 2 5" xfId="336"/>
    <cellStyle name="60% - Ênfase2 3" xfId="337"/>
    <cellStyle name="60% - Ênfase2 3 2" xfId="338"/>
    <cellStyle name="60% - Ênfase2 4 2" xfId="339"/>
    <cellStyle name="60% - Ênfase2 5" xfId="340"/>
    <cellStyle name="60% - Ênfase2 6" xfId="341"/>
    <cellStyle name="60% - Ênfase2 7" xfId="342"/>
    <cellStyle name="60% - Ênfase2 8" xfId="343"/>
    <cellStyle name="60% - Ênfase2 9" xfId="344"/>
    <cellStyle name="60% - Ênfase3" xfId="345"/>
    <cellStyle name="60% - Ênfase3 10" xfId="346"/>
    <cellStyle name="60% - Ênfase3 11" xfId="347"/>
    <cellStyle name="60% - Ênfase3 12" xfId="348"/>
    <cellStyle name="60% - Ênfase3 13" xfId="349"/>
    <cellStyle name="60% - Ênfase3 2" xfId="350"/>
    <cellStyle name="60% - Ênfase3 2 2" xfId="351"/>
    <cellStyle name="60% - Ênfase3 2 3" xfId="352"/>
    <cellStyle name="60% - Ênfase3 2 4" xfId="353"/>
    <cellStyle name="60% - Ênfase3 2 5" xfId="354"/>
    <cellStyle name="60% - Ênfase3 3" xfId="355"/>
    <cellStyle name="60% - Ênfase3 3 2" xfId="356"/>
    <cellStyle name="60% - Ênfase3 4 2" xfId="357"/>
    <cellStyle name="60% - Ênfase3 5" xfId="358"/>
    <cellStyle name="60% - Ênfase3 6" xfId="359"/>
    <cellStyle name="60% - Ênfase3 7" xfId="360"/>
    <cellStyle name="60% - Ênfase3 8" xfId="361"/>
    <cellStyle name="60% - Ênfase3 9" xfId="362"/>
    <cellStyle name="60% - Ênfase4" xfId="363"/>
    <cellStyle name="60% - Ênfase4 10" xfId="364"/>
    <cellStyle name="60% - Ênfase4 11" xfId="365"/>
    <cellStyle name="60% - Ênfase4 12" xfId="366"/>
    <cellStyle name="60% - Ênfase4 13" xfId="367"/>
    <cellStyle name="60% - Ênfase4 2" xfId="368"/>
    <cellStyle name="60% - Ênfase4 2 2" xfId="369"/>
    <cellStyle name="60% - Ênfase4 2 3" xfId="370"/>
    <cellStyle name="60% - Ênfase4 2 4" xfId="371"/>
    <cellStyle name="60% - Ênfase4 2 5" xfId="372"/>
    <cellStyle name="60% - Ênfase4 3" xfId="373"/>
    <cellStyle name="60% - Ênfase4 3 2" xfId="374"/>
    <cellStyle name="60% - Ênfase4 4 2" xfId="375"/>
    <cellStyle name="60% - Ênfase4 5" xfId="376"/>
    <cellStyle name="60% - Ênfase4 6" xfId="377"/>
    <cellStyle name="60% - Ênfase4 7" xfId="378"/>
    <cellStyle name="60% - Ênfase4 8" xfId="379"/>
    <cellStyle name="60% - Ênfase4 9" xfId="380"/>
    <cellStyle name="60% - Ênfase5" xfId="381"/>
    <cellStyle name="60% - Ênfase5 10" xfId="382"/>
    <cellStyle name="60% - Ênfase5 11" xfId="383"/>
    <cellStyle name="60% - Ênfase5 12" xfId="384"/>
    <cellStyle name="60% - Ênfase5 13" xfId="385"/>
    <cellStyle name="60% - Ênfase5 2" xfId="386"/>
    <cellStyle name="60% - Ênfase5 2 2" xfId="387"/>
    <cellStyle name="60% - Ênfase5 2 3" xfId="388"/>
    <cellStyle name="60% - Ênfase5 2 4" xfId="389"/>
    <cellStyle name="60% - Ênfase5 2 5" xfId="390"/>
    <cellStyle name="60% - Ênfase5 3" xfId="391"/>
    <cellStyle name="60% - Ênfase5 3 2" xfId="392"/>
    <cellStyle name="60% - Ênfase5 4 2" xfId="393"/>
    <cellStyle name="60% - Ênfase5 5" xfId="394"/>
    <cellStyle name="60% - Ênfase5 6" xfId="395"/>
    <cellStyle name="60% - Ênfase5 7" xfId="396"/>
    <cellStyle name="60% - Ênfase5 8" xfId="397"/>
    <cellStyle name="60% - Ênfase5 9" xfId="398"/>
    <cellStyle name="60% - Ênfase6" xfId="399"/>
    <cellStyle name="60% - Ênfase6 10" xfId="400"/>
    <cellStyle name="60% - Ênfase6 11" xfId="401"/>
    <cellStyle name="60% - Ênfase6 12" xfId="402"/>
    <cellStyle name="60% - Ênfase6 13" xfId="403"/>
    <cellStyle name="60% - Ênfase6 2" xfId="404"/>
    <cellStyle name="60% - Ênfase6 2 2" xfId="405"/>
    <cellStyle name="60% - Ênfase6 2 3" xfId="406"/>
    <cellStyle name="60% - Ênfase6 2 4" xfId="407"/>
    <cellStyle name="60% - Ênfase6 2 5" xfId="408"/>
    <cellStyle name="60% - Ênfase6 3" xfId="409"/>
    <cellStyle name="60% - Ênfase6 3 2" xfId="410"/>
    <cellStyle name="60% - Ênfase6 4 2" xfId="411"/>
    <cellStyle name="60% - Ênfase6 5" xfId="412"/>
    <cellStyle name="60% - Ênfase6 6" xfId="413"/>
    <cellStyle name="60% - Ênfase6 7" xfId="414"/>
    <cellStyle name="60% - Ênfase6 8" xfId="415"/>
    <cellStyle name="60% - Ênfase6 9" xfId="416"/>
    <cellStyle name="Accent" xfId="417"/>
    <cellStyle name="Accent 1" xfId="418"/>
    <cellStyle name="Accent 1 2" xfId="419"/>
    <cellStyle name="Accent 2" xfId="420"/>
    <cellStyle name="Accent 2 2" xfId="421"/>
    <cellStyle name="Accent 3" xfId="422"/>
    <cellStyle name="Accent 3 2" xfId="423"/>
    <cellStyle name="Accent 4" xfId="424"/>
    <cellStyle name="Accent_Planilha Orçamentária - Conde Dolabela - Gustavo Barbi" xfId="425"/>
    <cellStyle name="Accent1" xfId="426"/>
    <cellStyle name="Accent1 2" xfId="427"/>
    <cellStyle name="Accent1_PLANILHA LICITAÇÃO - R5" xfId="428"/>
    <cellStyle name="Accent2" xfId="429"/>
    <cellStyle name="Accent2 2" xfId="430"/>
    <cellStyle name="Accent2_PLANILHA LICITAÇÃO - R5" xfId="431"/>
    <cellStyle name="Accent3" xfId="432"/>
    <cellStyle name="Accent3 2" xfId="433"/>
    <cellStyle name="Accent3_PLANILHA LICITAÇÃO - R5" xfId="434"/>
    <cellStyle name="Accent4" xfId="435"/>
    <cellStyle name="Accent4 2" xfId="436"/>
    <cellStyle name="Accent4_PLANILHA LICITAÇÃO - R5" xfId="437"/>
    <cellStyle name="Accent5" xfId="438"/>
    <cellStyle name="Accent5 2" xfId="439"/>
    <cellStyle name="Accent5_PLANILHA LICITAÇÃO - R5" xfId="440"/>
    <cellStyle name="Accent6" xfId="441"/>
    <cellStyle name="Accent6 2" xfId="442"/>
    <cellStyle name="Accent6_PLANILHA LICITAÇÃO - R5" xfId="443"/>
    <cellStyle name="Bad" xfId="444"/>
    <cellStyle name="Bad 2" xfId="445"/>
    <cellStyle name="Bad 2 2" xfId="446"/>
    <cellStyle name="Bad 3" xfId="447"/>
    <cellStyle name="Bad_PLANILHA LICITAÇÃO - R5" xfId="448"/>
    <cellStyle name="Bom" xfId="449"/>
    <cellStyle name="Bom 10" xfId="450"/>
    <cellStyle name="Bom 11" xfId="451"/>
    <cellStyle name="Bom 12" xfId="452"/>
    <cellStyle name="Bom 13" xfId="453"/>
    <cellStyle name="Bom 2" xfId="454"/>
    <cellStyle name="Bom 2 2" xfId="455"/>
    <cellStyle name="Bom 2 3" xfId="456"/>
    <cellStyle name="Bom 2 4" xfId="457"/>
    <cellStyle name="Bom 2 5" xfId="458"/>
    <cellStyle name="Bom 3" xfId="459"/>
    <cellStyle name="Bom 3 2" xfId="460"/>
    <cellStyle name="Bom 4 2" xfId="461"/>
    <cellStyle name="Bom 4 3" xfId="462"/>
    <cellStyle name="Bom 4 4" xfId="463"/>
    <cellStyle name="Bom 5" xfId="464"/>
    <cellStyle name="Bom 6" xfId="465"/>
    <cellStyle name="Bom 7" xfId="466"/>
    <cellStyle name="Bom 8" xfId="467"/>
    <cellStyle name="Bom 9" xfId="468"/>
    <cellStyle name="Calculation" xfId="469"/>
    <cellStyle name="Calculation 2" xfId="470"/>
    <cellStyle name="Calculation_PLANILHA LICITAÇÃO - R5" xfId="471"/>
    <cellStyle name="Cálculo" xfId="472"/>
    <cellStyle name="Cálculo 10" xfId="473"/>
    <cellStyle name="Cálculo 11" xfId="474"/>
    <cellStyle name="Cálculo 12" xfId="475"/>
    <cellStyle name="Cálculo 13" xfId="476"/>
    <cellStyle name="Cálculo 2" xfId="477"/>
    <cellStyle name="Cálculo 2 2" xfId="478"/>
    <cellStyle name="Cálculo 2 3" xfId="479"/>
    <cellStyle name="Cálculo 2 4" xfId="480"/>
    <cellStyle name="Cálculo 2 5" xfId="481"/>
    <cellStyle name="Cálculo 2_PLANILHA CONSILL LICITAÇÃO" xfId="482"/>
    <cellStyle name="Cálculo 3" xfId="483"/>
    <cellStyle name="Cálculo 3 2" xfId="484"/>
    <cellStyle name="Cálculo 3_PLANILHA CONSILL LICITAÇÃO" xfId="485"/>
    <cellStyle name="Cálculo 4 2" xfId="486"/>
    <cellStyle name="Cálculo 5" xfId="487"/>
    <cellStyle name="Cálculo 6" xfId="488"/>
    <cellStyle name="Cálculo 7" xfId="489"/>
    <cellStyle name="Cálculo 8" xfId="490"/>
    <cellStyle name="Cálculo 9" xfId="491"/>
    <cellStyle name="Cancel" xfId="492"/>
    <cellStyle name="Cancel 2" xfId="493"/>
    <cellStyle name="Cancel 3" xfId="494"/>
    <cellStyle name="Célula de Verificação" xfId="495"/>
    <cellStyle name="Célula de Verificação 10" xfId="496"/>
    <cellStyle name="Célula de Verificação 11" xfId="497"/>
    <cellStyle name="Célula de Verificação 12" xfId="498"/>
    <cellStyle name="Célula de Verificação 13" xfId="499"/>
    <cellStyle name="Célula de Verificação 2" xfId="500"/>
    <cellStyle name="Célula de Verificação 2 2" xfId="501"/>
    <cellStyle name="Célula de Verificação 2 3" xfId="502"/>
    <cellStyle name="Célula de Verificação 2 4" xfId="503"/>
    <cellStyle name="Célula de Verificação 2 5" xfId="504"/>
    <cellStyle name="Célula de Verificação 2_PLANILHA CONSILL LICITAÇÃO" xfId="505"/>
    <cellStyle name="Célula de Verificação 3" xfId="506"/>
    <cellStyle name="Célula de Verificação 3 2" xfId="507"/>
    <cellStyle name="Célula de Verificação 3_PLANILHA CONSILL LICITAÇÃO" xfId="508"/>
    <cellStyle name="Célula de Verificação 4 2" xfId="509"/>
    <cellStyle name="Célula de Verificação 5" xfId="510"/>
    <cellStyle name="Célula de Verificação 6" xfId="511"/>
    <cellStyle name="Célula de Verificação 7" xfId="512"/>
    <cellStyle name="Célula de Verificação 8" xfId="513"/>
    <cellStyle name="Célula de Verificação 9" xfId="514"/>
    <cellStyle name="Célula Vinculada" xfId="515"/>
    <cellStyle name="Célula Vinculada 10" xfId="516"/>
    <cellStyle name="Célula Vinculada 11" xfId="517"/>
    <cellStyle name="Célula Vinculada 12" xfId="518"/>
    <cellStyle name="Célula Vinculada 13" xfId="519"/>
    <cellStyle name="Célula Vinculada 2" xfId="520"/>
    <cellStyle name="Célula Vinculada 2 2" xfId="521"/>
    <cellStyle name="Célula Vinculada 2 3" xfId="522"/>
    <cellStyle name="Célula Vinculada 2 4" xfId="523"/>
    <cellStyle name="Célula Vinculada 2 5" xfId="524"/>
    <cellStyle name="Célula Vinculada 2_PLANILHA CONSILL LICITAÇÃO" xfId="525"/>
    <cellStyle name="Célula Vinculada 3" xfId="526"/>
    <cellStyle name="Célula Vinculada 3 2" xfId="527"/>
    <cellStyle name="Célula Vinculada 3_PLANILHA CONSILL LICITAÇÃO" xfId="528"/>
    <cellStyle name="Célula Vinculada 4 2" xfId="529"/>
    <cellStyle name="Célula Vinculada 5" xfId="530"/>
    <cellStyle name="Célula Vinculada 6" xfId="531"/>
    <cellStyle name="Célula Vinculada 7" xfId="532"/>
    <cellStyle name="Célula Vinculada 8" xfId="533"/>
    <cellStyle name="Célula Vinculada 9" xfId="534"/>
    <cellStyle name="Check Cell" xfId="535"/>
    <cellStyle name="Check Cell 2" xfId="536"/>
    <cellStyle name="Check Cell_PLANILHA LICITAÇÃO - R5" xfId="537"/>
    <cellStyle name="Data" xfId="538"/>
    <cellStyle name="Data 2" xfId="539"/>
    <cellStyle name="Data 2 2" xfId="540"/>
    <cellStyle name="Data 2 2 2" xfId="541"/>
    <cellStyle name="Data 2 2 3" xfId="542"/>
    <cellStyle name="Data 2 3" xfId="543"/>
    <cellStyle name="Data 2 4" xfId="544"/>
    <cellStyle name="Data 3" xfId="545"/>
    <cellStyle name="Data 4" xfId="546"/>
    <cellStyle name="Data 5" xfId="547"/>
    <cellStyle name="Data 6" xfId="548"/>
    <cellStyle name="Data 7" xfId="549"/>
    <cellStyle name="Data_PLANILHA LICITAÇÃO - R5" xfId="550"/>
    <cellStyle name="Ênfase1" xfId="551"/>
    <cellStyle name="Ênfase1 10" xfId="552"/>
    <cellStyle name="Ênfase1 11" xfId="553"/>
    <cellStyle name="Ênfase1 12" xfId="554"/>
    <cellStyle name="Ênfase1 13" xfId="555"/>
    <cellStyle name="Ênfase1 2" xfId="556"/>
    <cellStyle name="Ênfase1 2 2" xfId="557"/>
    <cellStyle name="Ênfase1 2 3" xfId="558"/>
    <cellStyle name="Ênfase1 2 4" xfId="559"/>
    <cellStyle name="Ênfase1 2 5" xfId="560"/>
    <cellStyle name="Ênfase1 3" xfId="561"/>
    <cellStyle name="Ênfase1 3 2" xfId="562"/>
    <cellStyle name="Ênfase1 4 2" xfId="563"/>
    <cellStyle name="Ênfase1 5" xfId="564"/>
    <cellStyle name="Ênfase1 6" xfId="565"/>
    <cellStyle name="Ênfase1 7" xfId="566"/>
    <cellStyle name="Ênfase1 8" xfId="567"/>
    <cellStyle name="Ênfase1 9" xfId="568"/>
    <cellStyle name="Ênfase2" xfId="569"/>
    <cellStyle name="Ênfase2 10" xfId="570"/>
    <cellStyle name="Ênfase2 11" xfId="571"/>
    <cellStyle name="Ênfase2 12" xfId="572"/>
    <cellStyle name="Ênfase2 13" xfId="573"/>
    <cellStyle name="Ênfase2 2" xfId="574"/>
    <cellStyle name="Ênfase2 2 2" xfId="575"/>
    <cellStyle name="Ênfase2 2 3" xfId="576"/>
    <cellStyle name="Ênfase2 2 4" xfId="577"/>
    <cellStyle name="Ênfase2 2 5" xfId="578"/>
    <cellStyle name="Ênfase2 3" xfId="579"/>
    <cellStyle name="Ênfase2 3 2" xfId="580"/>
    <cellStyle name="Ênfase2 4 2" xfId="581"/>
    <cellStyle name="Ênfase2 5" xfId="582"/>
    <cellStyle name="Ênfase2 6" xfId="583"/>
    <cellStyle name="Ênfase2 7" xfId="584"/>
    <cellStyle name="Ênfase2 8" xfId="585"/>
    <cellStyle name="Ênfase2 9" xfId="586"/>
    <cellStyle name="Ênfase3" xfId="587"/>
    <cellStyle name="Ênfase3 10" xfId="588"/>
    <cellStyle name="Ênfase3 11" xfId="589"/>
    <cellStyle name="Ênfase3 12" xfId="590"/>
    <cellStyle name="Ênfase3 13" xfId="591"/>
    <cellStyle name="Ênfase3 2" xfId="592"/>
    <cellStyle name="Ênfase3 2 2" xfId="593"/>
    <cellStyle name="Ênfase3 2 3" xfId="594"/>
    <cellStyle name="Ênfase3 2 4" xfId="595"/>
    <cellStyle name="Ênfase3 2 5" xfId="596"/>
    <cellStyle name="Ênfase3 3" xfId="597"/>
    <cellStyle name="Ênfase3 3 2" xfId="598"/>
    <cellStyle name="Ênfase3 4 2" xfId="599"/>
    <cellStyle name="Ênfase3 5" xfId="600"/>
    <cellStyle name="Ênfase3 6" xfId="601"/>
    <cellStyle name="Ênfase3 7" xfId="602"/>
    <cellStyle name="Ênfase3 8" xfId="603"/>
    <cellStyle name="Ênfase3 9" xfId="604"/>
    <cellStyle name="Ênfase4" xfId="605"/>
    <cellStyle name="Ênfase4 10" xfId="606"/>
    <cellStyle name="Ênfase4 11" xfId="607"/>
    <cellStyle name="Ênfase4 12" xfId="608"/>
    <cellStyle name="Ênfase4 13" xfId="609"/>
    <cellStyle name="Ênfase4 2" xfId="610"/>
    <cellStyle name="Ênfase4 2 2" xfId="611"/>
    <cellStyle name="Ênfase4 2 3" xfId="612"/>
    <cellStyle name="Ênfase4 2 4" xfId="613"/>
    <cellStyle name="Ênfase4 2 5" xfId="614"/>
    <cellStyle name="Ênfase4 3" xfId="615"/>
    <cellStyle name="Ênfase4 3 2" xfId="616"/>
    <cellStyle name="Ênfase4 4 2" xfId="617"/>
    <cellStyle name="Ênfase4 5" xfId="618"/>
    <cellStyle name="Ênfase4 6" xfId="619"/>
    <cellStyle name="Ênfase4 7" xfId="620"/>
    <cellStyle name="Ênfase4 8" xfId="621"/>
    <cellStyle name="Ênfase4 9" xfId="622"/>
    <cellStyle name="Ênfase5" xfId="623"/>
    <cellStyle name="Ênfase5 10" xfId="624"/>
    <cellStyle name="Ênfase5 11" xfId="625"/>
    <cellStyle name="Ênfase5 12" xfId="626"/>
    <cellStyle name="Ênfase5 13" xfId="627"/>
    <cellStyle name="Ênfase5 2" xfId="628"/>
    <cellStyle name="Ênfase5 2 2" xfId="629"/>
    <cellStyle name="Ênfase5 2 3" xfId="630"/>
    <cellStyle name="Ênfase5 2 4" xfId="631"/>
    <cellStyle name="Ênfase5 2 5" xfId="632"/>
    <cellStyle name="Ênfase5 3" xfId="633"/>
    <cellStyle name="Ênfase5 3 2" xfId="634"/>
    <cellStyle name="Ênfase5 4 2" xfId="635"/>
    <cellStyle name="Ênfase5 5" xfId="636"/>
    <cellStyle name="Ênfase5 6" xfId="637"/>
    <cellStyle name="Ênfase5 7" xfId="638"/>
    <cellStyle name="Ênfase5 8" xfId="639"/>
    <cellStyle name="Ênfase5 9" xfId="640"/>
    <cellStyle name="Ênfase6" xfId="641"/>
    <cellStyle name="Ênfase6 10" xfId="642"/>
    <cellStyle name="Ênfase6 11" xfId="643"/>
    <cellStyle name="Ênfase6 12" xfId="644"/>
    <cellStyle name="Ênfase6 13" xfId="645"/>
    <cellStyle name="Ênfase6 2" xfId="646"/>
    <cellStyle name="Ênfase6 2 2" xfId="647"/>
    <cellStyle name="Ênfase6 2 3" xfId="648"/>
    <cellStyle name="Ênfase6 2 4" xfId="649"/>
    <cellStyle name="Ênfase6 2 5" xfId="650"/>
    <cellStyle name="Ênfase6 3" xfId="651"/>
    <cellStyle name="Ênfase6 3 2" xfId="652"/>
    <cellStyle name="Ênfase6 4 2" xfId="653"/>
    <cellStyle name="Ênfase6 5" xfId="654"/>
    <cellStyle name="Ênfase6 6" xfId="655"/>
    <cellStyle name="Ênfase6 7" xfId="656"/>
    <cellStyle name="Ênfase6 8" xfId="657"/>
    <cellStyle name="Ênfase6 9" xfId="658"/>
    <cellStyle name="Entrada" xfId="659"/>
    <cellStyle name="Entrada 10" xfId="660"/>
    <cellStyle name="Entrada 11" xfId="661"/>
    <cellStyle name="Entrada 12" xfId="662"/>
    <cellStyle name="Entrada 13" xfId="663"/>
    <cellStyle name="Entrada 2" xfId="664"/>
    <cellStyle name="Entrada 2 2" xfId="665"/>
    <cellStyle name="Entrada 2 3" xfId="666"/>
    <cellStyle name="Entrada 2 4" xfId="667"/>
    <cellStyle name="Entrada 2 5" xfId="668"/>
    <cellStyle name="Entrada 2_PLANILHA CONSILL LICITAÇÃO" xfId="669"/>
    <cellStyle name="Entrada 3" xfId="670"/>
    <cellStyle name="Entrada 3 2" xfId="671"/>
    <cellStyle name="Entrada 3_PLANILHA CONSILL LICITAÇÃO" xfId="672"/>
    <cellStyle name="Entrada 4 2" xfId="673"/>
    <cellStyle name="Entrada 5" xfId="674"/>
    <cellStyle name="Entrada 6" xfId="675"/>
    <cellStyle name="Entrada 7" xfId="676"/>
    <cellStyle name="Entrada 8" xfId="677"/>
    <cellStyle name="Entrada 9" xfId="678"/>
    <cellStyle name="Error" xfId="679"/>
    <cellStyle name="Error 2" xfId="680"/>
    <cellStyle name="Excel Built-in Good" xfId="681"/>
    <cellStyle name="Excel Built-in Normal" xfId="682"/>
    <cellStyle name="Excel Built-in Normal 1" xfId="683"/>
    <cellStyle name="Excel Built-in Normal 2" xfId="684"/>
    <cellStyle name="Excel Built-in Normal 3" xfId="685"/>
    <cellStyle name="Excel Built-in Normal_ATA PASSEIOS" xfId="686"/>
    <cellStyle name="Explanatory Text" xfId="687"/>
    <cellStyle name="Fixo" xfId="688"/>
    <cellStyle name="Fixo 2" xfId="689"/>
    <cellStyle name="Fixo 2 2" xfId="690"/>
    <cellStyle name="Fixo 2 2 2" xfId="691"/>
    <cellStyle name="Fixo 2 2 3" xfId="692"/>
    <cellStyle name="Fixo 2 3" xfId="693"/>
    <cellStyle name="Fixo 2 4" xfId="694"/>
    <cellStyle name="Fixo 3" xfId="695"/>
    <cellStyle name="Fixo 4" xfId="696"/>
    <cellStyle name="Fixo 5" xfId="697"/>
    <cellStyle name="Fixo 6" xfId="698"/>
    <cellStyle name="Fixo 7" xfId="699"/>
    <cellStyle name="Fixo_PLANILHA LICITAÇÃO - R5" xfId="700"/>
    <cellStyle name="Footnote" xfId="701"/>
    <cellStyle name="Footnote 2" xfId="702"/>
    <cellStyle name="Good" xfId="703"/>
    <cellStyle name="Good 2" xfId="704"/>
    <cellStyle name="Good 2 2" xfId="705"/>
    <cellStyle name="Good_PLANILHA LICITAÇÃO - R5" xfId="706"/>
    <cellStyle name="Heading" xfId="707"/>
    <cellStyle name="Heading 1" xfId="708"/>
    <cellStyle name="Heading 1 2" xfId="709"/>
    <cellStyle name="Heading 1 2 2" xfId="710"/>
    <cellStyle name="Heading 1_PLANILHA LICITAÇÃO - R5" xfId="711"/>
    <cellStyle name="Heading 2" xfId="712"/>
    <cellStyle name="Heading 2 2" xfId="713"/>
    <cellStyle name="Heading 2 2 2" xfId="714"/>
    <cellStyle name="Heading 2_PLANILHA LICITAÇÃO - R5" xfId="715"/>
    <cellStyle name="Heading 3" xfId="716"/>
    <cellStyle name="Heading 4" xfId="717"/>
    <cellStyle name="Heading 5" xfId="718"/>
    <cellStyle name="Heading_Planilha Orçamentária - Conde Dolabela - Gustavo Barbi" xfId="719"/>
    <cellStyle name="Hiperlink 2" xfId="720"/>
    <cellStyle name="Hyperlink" xfId="721"/>
    <cellStyle name="Followed Hyperlink" xfId="722"/>
    <cellStyle name="Incorreto" xfId="723"/>
    <cellStyle name="Incorreto 2" xfId="724"/>
    <cellStyle name="Incorreto 2 2" xfId="725"/>
    <cellStyle name="Incorreto 2 3" xfId="726"/>
    <cellStyle name="Incorreto 2 4" xfId="727"/>
    <cellStyle name="Incorreto 2 5" xfId="728"/>
    <cellStyle name="Incorreto 3" xfId="729"/>
    <cellStyle name="Incorreto 3 2" xfId="730"/>
    <cellStyle name="Incorreto 4 2" xfId="731"/>
    <cellStyle name="Incorreto 5" xfId="732"/>
    <cellStyle name="Incorreto 6" xfId="733"/>
    <cellStyle name="Incorreto 7" xfId="734"/>
    <cellStyle name="Input" xfId="735"/>
    <cellStyle name="Input 2" xfId="736"/>
    <cellStyle name="Input_PLANILHA LICITAÇÃO - R5" xfId="737"/>
    <cellStyle name="Linked Cell" xfId="738"/>
    <cellStyle name="Currency" xfId="739"/>
    <cellStyle name="Currency [0]" xfId="740"/>
    <cellStyle name="Moeda 10" xfId="741"/>
    <cellStyle name="Moeda 11" xfId="742"/>
    <cellStyle name="Moeda 2" xfId="743"/>
    <cellStyle name="Moeda 2 10" xfId="744"/>
    <cellStyle name="Moeda 2 11" xfId="745"/>
    <cellStyle name="Moeda 2 12" xfId="746"/>
    <cellStyle name="Moeda 2 13" xfId="747"/>
    <cellStyle name="Moeda 2 14" xfId="748"/>
    <cellStyle name="Moeda 2 2" xfId="749"/>
    <cellStyle name="Moeda 2 2 10" xfId="750"/>
    <cellStyle name="Moeda 2 2 11" xfId="751"/>
    <cellStyle name="Moeda 2 2 12" xfId="752"/>
    <cellStyle name="Moeda 2 2 13" xfId="753"/>
    <cellStyle name="Moeda 2 2 14" xfId="754"/>
    <cellStyle name="Moeda 2 2 2" xfId="755"/>
    <cellStyle name="Moeda 2 2 2 10" xfId="756"/>
    <cellStyle name="Moeda 2 2 2 11" xfId="757"/>
    <cellStyle name="Moeda 2 2 2 12" xfId="758"/>
    <cellStyle name="Moeda 2 2 2 13" xfId="759"/>
    <cellStyle name="Moeda 2 2 2 14" xfId="760"/>
    <cellStyle name="Moeda 2 2 2 2" xfId="761"/>
    <cellStyle name="Moeda 2 2 2 2 2" xfId="762"/>
    <cellStyle name="Moeda 2 2 2 2 3" xfId="763"/>
    <cellStyle name="Moeda 2 2 2 2 4" xfId="764"/>
    <cellStyle name="Moeda 2 2 2 3" xfId="765"/>
    <cellStyle name="Moeda 2 2 2 4" xfId="766"/>
    <cellStyle name="Moeda 2 2 2 5" xfId="767"/>
    <cellStyle name="Moeda 2 2 2 6" xfId="768"/>
    <cellStyle name="Moeda 2 2 2 7" xfId="769"/>
    <cellStyle name="Moeda 2 2 2 8" xfId="770"/>
    <cellStyle name="Moeda 2 2 2 9" xfId="771"/>
    <cellStyle name="Moeda 2 2 3" xfId="772"/>
    <cellStyle name="Moeda 2 2 3 2" xfId="773"/>
    <cellStyle name="Moeda 2 2 3 3" xfId="774"/>
    <cellStyle name="Moeda 2 2 3 4" xfId="775"/>
    <cellStyle name="Moeda 2 2 4" xfId="776"/>
    <cellStyle name="Moeda 2 2 4 2" xfId="777"/>
    <cellStyle name="Moeda 2 2 4 3" xfId="778"/>
    <cellStyle name="Moeda 2 2 5" xfId="779"/>
    <cellStyle name="Moeda 2 2 6" xfId="780"/>
    <cellStyle name="Moeda 2 2 7" xfId="781"/>
    <cellStyle name="Moeda 2 2 8" xfId="782"/>
    <cellStyle name="Moeda 2 2 9" xfId="783"/>
    <cellStyle name="Moeda 2 3" xfId="784"/>
    <cellStyle name="Moeda 2 3 2" xfId="785"/>
    <cellStyle name="Moeda 2 3 3" xfId="786"/>
    <cellStyle name="Moeda 2 3 4" xfId="787"/>
    <cellStyle name="Moeda 2 4" xfId="788"/>
    <cellStyle name="Moeda 2 5" xfId="789"/>
    <cellStyle name="Moeda 2 5 2" xfId="790"/>
    <cellStyle name="Moeda 2 6" xfId="791"/>
    <cellStyle name="Moeda 2 7" xfId="792"/>
    <cellStyle name="Moeda 2 8" xfId="793"/>
    <cellStyle name="Moeda 2 9" xfId="794"/>
    <cellStyle name="Moeda 2_ÁLVARO JOSÉ DOS SANTOS" xfId="795"/>
    <cellStyle name="Moeda 3" xfId="796"/>
    <cellStyle name="Moeda 3 2" xfId="797"/>
    <cellStyle name="Moeda 3 2 2" xfId="798"/>
    <cellStyle name="Moeda 4" xfId="799"/>
    <cellStyle name="Moeda 4 2" xfId="800"/>
    <cellStyle name="Moeda 4 2 2" xfId="801"/>
    <cellStyle name="Moeda 4 2 3" xfId="802"/>
    <cellStyle name="Moeda 4 3" xfId="803"/>
    <cellStyle name="Moeda 4 4" xfId="804"/>
    <cellStyle name="Moeda 5" xfId="805"/>
    <cellStyle name="Moeda 5 2" xfId="806"/>
    <cellStyle name="Moeda 5 2 2" xfId="807"/>
    <cellStyle name="Moeda 5 2 3" xfId="808"/>
    <cellStyle name="Moeda 5 3" xfId="809"/>
    <cellStyle name="Moeda 5 4" xfId="810"/>
    <cellStyle name="Moeda 6" xfId="811"/>
    <cellStyle name="Moeda 6 2" xfId="812"/>
    <cellStyle name="Moeda 7" xfId="813"/>
    <cellStyle name="Moeda 7 2" xfId="814"/>
    <cellStyle name="Moeda 8 2" xfId="815"/>
    <cellStyle name="Moeda 8 3" xfId="816"/>
    <cellStyle name="Moeda 8 4" xfId="817"/>
    <cellStyle name="Moeda 9" xfId="818"/>
    <cellStyle name="Moeda 9 2" xfId="819"/>
    <cellStyle name="Moeda 9 3" xfId="820"/>
    <cellStyle name="Neutra" xfId="821"/>
    <cellStyle name="Neutra 2" xfId="822"/>
    <cellStyle name="Neutra 2 2" xfId="823"/>
    <cellStyle name="Neutra 2 3" xfId="824"/>
    <cellStyle name="Neutra 2 4" xfId="825"/>
    <cellStyle name="Neutra 2 5" xfId="826"/>
    <cellStyle name="Neutra 3" xfId="827"/>
    <cellStyle name="Neutra 3 2" xfId="828"/>
    <cellStyle name="Neutra 4 2" xfId="829"/>
    <cellStyle name="Neutra 4 3" xfId="830"/>
    <cellStyle name="Neutra 4 4" xfId="831"/>
    <cellStyle name="Neutra 5" xfId="832"/>
    <cellStyle name="Neutra 6" xfId="833"/>
    <cellStyle name="Neutra 7" xfId="834"/>
    <cellStyle name="Neutral" xfId="835"/>
    <cellStyle name="Neutral 2" xfId="836"/>
    <cellStyle name="Neutral 2 2" xfId="837"/>
    <cellStyle name="Neutral_PLANILHA LICITAÇÃO - R5" xfId="838"/>
    <cellStyle name="Neutro" xfId="839"/>
    <cellStyle name="Normal 10" xfId="840"/>
    <cellStyle name="Normal 10 2" xfId="841"/>
    <cellStyle name="Normal 10 3" xfId="842"/>
    <cellStyle name="Normal 10 4" xfId="843"/>
    <cellStyle name="Normal 11" xfId="844"/>
    <cellStyle name="Normal 12" xfId="845"/>
    <cellStyle name="Normal 13" xfId="846"/>
    <cellStyle name="Normal 14" xfId="847"/>
    <cellStyle name="Normal 141" xfId="848"/>
    <cellStyle name="Normal 142" xfId="849"/>
    <cellStyle name="Normal 147" xfId="850"/>
    <cellStyle name="Normal 15" xfId="851"/>
    <cellStyle name="Normal 152" xfId="852"/>
    <cellStyle name="Normal 153" xfId="853"/>
    <cellStyle name="Normal 155" xfId="854"/>
    <cellStyle name="Normal 156" xfId="855"/>
    <cellStyle name="Normal 158" xfId="856"/>
    <cellStyle name="Normal 159" xfId="857"/>
    <cellStyle name="Normal 16" xfId="858"/>
    <cellStyle name="Normal 160" xfId="859"/>
    <cellStyle name="Normal 161" xfId="860"/>
    <cellStyle name="Normal 165" xfId="861"/>
    <cellStyle name="Normal 166" xfId="862"/>
    <cellStyle name="Normal 17" xfId="863"/>
    <cellStyle name="Normal 173" xfId="864"/>
    <cellStyle name="Normal 18" xfId="865"/>
    <cellStyle name="Normal 19" xfId="866"/>
    <cellStyle name="Normal 2" xfId="867"/>
    <cellStyle name="Normal 2 10" xfId="868"/>
    <cellStyle name="Normal 2 2" xfId="869"/>
    <cellStyle name="Normal 2 2 2" xfId="870"/>
    <cellStyle name="Normal 2 2 3" xfId="871"/>
    <cellStyle name="Normal 2 3" xfId="872"/>
    <cellStyle name="Normal 2 3 2" xfId="873"/>
    <cellStyle name="Normal 2 3 3" xfId="874"/>
    <cellStyle name="Normal 2 4" xfId="875"/>
    <cellStyle name="Normal 2 4 2" xfId="876"/>
    <cellStyle name="Normal 2 4 3" xfId="877"/>
    <cellStyle name="Normal 2 5" xfId="878"/>
    <cellStyle name="Normal 2 6" xfId="879"/>
    <cellStyle name="Normal 2 7" xfId="880"/>
    <cellStyle name="Normal 2 8" xfId="881"/>
    <cellStyle name="Normal 2 9" xfId="882"/>
    <cellStyle name="Normal 2_022-007-ORC-R2 - 19NOV2014" xfId="883"/>
    <cellStyle name="Normal 20" xfId="884"/>
    <cellStyle name="Normal 21" xfId="885"/>
    <cellStyle name="Normal 22" xfId="886"/>
    <cellStyle name="Normal 23" xfId="887"/>
    <cellStyle name="Normal 24" xfId="888"/>
    <cellStyle name="Normal 25" xfId="889"/>
    <cellStyle name="Normal 26" xfId="890"/>
    <cellStyle name="Normal 27" xfId="891"/>
    <cellStyle name="Normal 28" xfId="892"/>
    <cellStyle name="Normal 29" xfId="893"/>
    <cellStyle name="Normal 3" xfId="894"/>
    <cellStyle name="Normal 3 10" xfId="895"/>
    <cellStyle name="Normal 3 11" xfId="896"/>
    <cellStyle name="Normal 3 12" xfId="897"/>
    <cellStyle name="Normal 3 13" xfId="898"/>
    <cellStyle name="Normal 3 14" xfId="899"/>
    <cellStyle name="Normal 3 15" xfId="900"/>
    <cellStyle name="Normal 3 16" xfId="901"/>
    <cellStyle name="Normal 3 17" xfId="902"/>
    <cellStyle name="Normal 3 18" xfId="903"/>
    <cellStyle name="Normal 3 2" xfId="904"/>
    <cellStyle name="Normal 3 3" xfId="905"/>
    <cellStyle name="Normal 3 4" xfId="906"/>
    <cellStyle name="Normal 3 5" xfId="907"/>
    <cellStyle name="Normal 3 6" xfId="908"/>
    <cellStyle name="Normal 3 7" xfId="909"/>
    <cellStyle name="Normal 3 8" xfId="910"/>
    <cellStyle name="Normal 3 9" xfId="911"/>
    <cellStyle name="Normal 3_ASCAMARE 01-2016 -terraplanagem - 22.05.17" xfId="912"/>
    <cellStyle name="Normal 30" xfId="913"/>
    <cellStyle name="Normal 31" xfId="914"/>
    <cellStyle name="Normal 32" xfId="915"/>
    <cellStyle name="Normal 33" xfId="916"/>
    <cellStyle name="Normal 4" xfId="917"/>
    <cellStyle name="Normal 4 10" xfId="918"/>
    <cellStyle name="Normal 4 11" xfId="919"/>
    <cellStyle name="Normal 4 12" xfId="920"/>
    <cellStyle name="Normal 4 13" xfId="921"/>
    <cellStyle name="Normal 4 14" xfId="922"/>
    <cellStyle name="Normal 4 2" xfId="923"/>
    <cellStyle name="Normal 4 3" xfId="924"/>
    <cellStyle name="Normal 4 4" xfId="925"/>
    <cellStyle name="Normal 4 5" xfId="926"/>
    <cellStyle name="Normal 4 6" xfId="927"/>
    <cellStyle name="Normal 4 7" xfId="928"/>
    <cellStyle name="Normal 4 8" xfId="929"/>
    <cellStyle name="Normal 4 9" xfId="930"/>
    <cellStyle name="Normal 5" xfId="931"/>
    <cellStyle name="Normal 5 10" xfId="932"/>
    <cellStyle name="Normal 5 11" xfId="933"/>
    <cellStyle name="Normal 5 12" xfId="934"/>
    <cellStyle name="Normal 5 13" xfId="935"/>
    <cellStyle name="Normal 5 14" xfId="936"/>
    <cellStyle name="Normal 5 2" xfId="937"/>
    <cellStyle name="Normal 5 2 2" xfId="938"/>
    <cellStyle name="Normal 5 2 3" xfId="939"/>
    <cellStyle name="Normal 5 3" xfId="940"/>
    <cellStyle name="Normal 5 4" xfId="941"/>
    <cellStyle name="Normal 5 5" xfId="942"/>
    <cellStyle name="Normal 5 6" xfId="943"/>
    <cellStyle name="Normal 5 7" xfId="944"/>
    <cellStyle name="Normal 5 8" xfId="945"/>
    <cellStyle name="Normal 5 9" xfId="946"/>
    <cellStyle name="Normal 6" xfId="947"/>
    <cellStyle name="Normal 6 10" xfId="948"/>
    <cellStyle name="Normal 6 11" xfId="949"/>
    <cellStyle name="Normal 6 12" xfId="950"/>
    <cellStyle name="Normal 6 2" xfId="951"/>
    <cellStyle name="Normal 6 2 2" xfId="952"/>
    <cellStyle name="Normal 6 2 3" xfId="953"/>
    <cellStyle name="Normal 6 3" xfId="954"/>
    <cellStyle name="Normal 6 4" xfId="955"/>
    <cellStyle name="Normal 6 5" xfId="956"/>
    <cellStyle name="Normal 6 6" xfId="957"/>
    <cellStyle name="Normal 6 7" xfId="958"/>
    <cellStyle name="Normal 6 8" xfId="959"/>
    <cellStyle name="Normal 6 9" xfId="960"/>
    <cellStyle name="Normal 7" xfId="961"/>
    <cellStyle name="Normal 8" xfId="962"/>
    <cellStyle name="Normal 8 2" xfId="963"/>
    <cellStyle name="Normal 85" xfId="964"/>
    <cellStyle name="Normal 87" xfId="965"/>
    <cellStyle name="Normal 9" xfId="966"/>
    <cellStyle name="Normal 9 2" xfId="967"/>
    <cellStyle name="Normal 9 3" xfId="968"/>
    <cellStyle name="Normal 9 4" xfId="969"/>
    <cellStyle name="Normal_Planilha com Declaração RT" xfId="970"/>
    <cellStyle name="Normal_Planilha Orçamentária - DRENAGEM - OUTROS - R1" xfId="971"/>
    <cellStyle name="Nota" xfId="972"/>
    <cellStyle name="Nota 10" xfId="973"/>
    <cellStyle name="Nota 11" xfId="974"/>
    <cellStyle name="Nota 12" xfId="975"/>
    <cellStyle name="Nota 13" xfId="976"/>
    <cellStyle name="Nota 2" xfId="977"/>
    <cellStyle name="Nota 2 10" xfId="978"/>
    <cellStyle name="Nota 2 11" xfId="979"/>
    <cellStyle name="Nota 2 12" xfId="980"/>
    <cellStyle name="Nota 2 13" xfId="981"/>
    <cellStyle name="Nota 2 14" xfId="982"/>
    <cellStyle name="Nota 2 2" xfId="983"/>
    <cellStyle name="Nota 2 2 2" xfId="984"/>
    <cellStyle name="Nota 2 2_PLANILHA LICITAÇÃO - R5" xfId="985"/>
    <cellStyle name="Nota 2 3" xfId="986"/>
    <cellStyle name="Nota 2 3 2" xfId="987"/>
    <cellStyle name="Nota 2 3 3" xfId="988"/>
    <cellStyle name="Nota 2 3 4" xfId="989"/>
    <cellStyle name="Nota 2 4" xfId="990"/>
    <cellStyle name="Nota 2 5" xfId="991"/>
    <cellStyle name="Nota 2 6" xfId="992"/>
    <cellStyle name="Nota 2 7" xfId="993"/>
    <cellStyle name="Nota 2 8" xfId="994"/>
    <cellStyle name="Nota 2 9" xfId="995"/>
    <cellStyle name="Nota 2_ÁLVARO JOSÉ DOS SANTOS" xfId="996"/>
    <cellStyle name="Nota 3" xfId="997"/>
    <cellStyle name="Nota 3 2" xfId="998"/>
    <cellStyle name="Nota 3 3" xfId="999"/>
    <cellStyle name="Nota 3_PLANILHA CONSILL LICITAÇÃO" xfId="1000"/>
    <cellStyle name="Nota 4 2" xfId="1001"/>
    <cellStyle name="Nota 4 3" xfId="1002"/>
    <cellStyle name="Nota 4 4" xfId="1003"/>
    <cellStyle name="Nota 5" xfId="1004"/>
    <cellStyle name="Nota 5 2" xfId="1005"/>
    <cellStyle name="Nota 5 3" xfId="1006"/>
    <cellStyle name="Nota 6" xfId="1007"/>
    <cellStyle name="Nota 6 2" xfId="1008"/>
    <cellStyle name="Nota 6 3" xfId="1009"/>
    <cellStyle name="Nota 7" xfId="1010"/>
    <cellStyle name="Nota 8" xfId="1011"/>
    <cellStyle name="Nota 9" xfId="1012"/>
    <cellStyle name="Note" xfId="1013"/>
    <cellStyle name="Note 2" xfId="1014"/>
    <cellStyle name="Note 2 2" xfId="1015"/>
    <cellStyle name="Note_PLANILHA LICITAÇÃO - R5" xfId="1016"/>
    <cellStyle name="Output" xfId="1017"/>
    <cellStyle name="Output 2" xfId="1018"/>
    <cellStyle name="Output_PLANILHA LICITAÇÃO - R5" xfId="1019"/>
    <cellStyle name="Percentual" xfId="1020"/>
    <cellStyle name="Percentual 2" xfId="1021"/>
    <cellStyle name="Percentual 2 2" xfId="1022"/>
    <cellStyle name="Percentual 2 2 2" xfId="1023"/>
    <cellStyle name="Percentual 2 2 3" xfId="1024"/>
    <cellStyle name="Percentual 2 3" xfId="1025"/>
    <cellStyle name="Percentual 2 4" xfId="1026"/>
    <cellStyle name="Percentual 3" xfId="1027"/>
    <cellStyle name="Percentual 4" xfId="1028"/>
    <cellStyle name="Percentual 5" xfId="1029"/>
    <cellStyle name="Percentual 6" xfId="1030"/>
    <cellStyle name="Percentual 7" xfId="1031"/>
    <cellStyle name="Percentual_PLANILHA LICITAÇÃO - R5" xfId="1032"/>
    <cellStyle name="Ponto" xfId="1033"/>
    <cellStyle name="Ponto 2" xfId="1034"/>
    <cellStyle name="Ponto 2 2" xfId="1035"/>
    <cellStyle name="Ponto 2 2 2" xfId="1036"/>
    <cellStyle name="Ponto 2 2 3" xfId="1037"/>
    <cellStyle name="Ponto 2 3" xfId="1038"/>
    <cellStyle name="Ponto 2 4" xfId="1039"/>
    <cellStyle name="Ponto 3" xfId="1040"/>
    <cellStyle name="Ponto 4" xfId="1041"/>
    <cellStyle name="Ponto 5" xfId="1042"/>
    <cellStyle name="Ponto 6" xfId="1043"/>
    <cellStyle name="Ponto 7" xfId="1044"/>
    <cellStyle name="Ponto_PLANILHA LICITAÇÃO - R5" xfId="1045"/>
    <cellStyle name="Percent" xfId="1046"/>
    <cellStyle name="Porcentagem 10" xfId="1047"/>
    <cellStyle name="Porcentagem 2" xfId="1048"/>
    <cellStyle name="Porcentagem 2 10" xfId="1049"/>
    <cellStyle name="Porcentagem 2 11" xfId="1050"/>
    <cellStyle name="Porcentagem 2 12" xfId="1051"/>
    <cellStyle name="Porcentagem 2 13" xfId="1052"/>
    <cellStyle name="Porcentagem 2 2" xfId="1053"/>
    <cellStyle name="Porcentagem 2 2 2" xfId="1054"/>
    <cellStyle name="Porcentagem 2 3" xfId="1055"/>
    <cellStyle name="Porcentagem 2 4" xfId="1056"/>
    <cellStyle name="Porcentagem 2 5" xfId="1057"/>
    <cellStyle name="Porcentagem 2 6" xfId="1058"/>
    <cellStyle name="Porcentagem 2 7" xfId="1059"/>
    <cellStyle name="Porcentagem 2 8" xfId="1060"/>
    <cellStyle name="Porcentagem 2 9" xfId="1061"/>
    <cellStyle name="Porcentagem 2_ÁLVARO JOSÉ DOS SANTOS" xfId="1062"/>
    <cellStyle name="Porcentagem 3" xfId="1063"/>
    <cellStyle name="Porcentagem 3 2" xfId="1064"/>
    <cellStyle name="Porcentagem 3 2 2" xfId="1065"/>
    <cellStyle name="Porcentagem 3 3" xfId="1066"/>
    <cellStyle name="Porcentagem 4" xfId="1067"/>
    <cellStyle name="Porcentagem 4 2" xfId="1068"/>
    <cellStyle name="Porcentagem 5" xfId="1069"/>
    <cellStyle name="Porcentagem 5 2" xfId="1070"/>
    <cellStyle name="Porcentagem 5 3" xfId="1071"/>
    <cellStyle name="Porcentagem 6" xfId="1072"/>
    <cellStyle name="Porcentagem 6 2" xfId="1073"/>
    <cellStyle name="Porcentagem 6 3" xfId="1074"/>
    <cellStyle name="Porcentagem 6 4" xfId="1075"/>
    <cellStyle name="Porcentagem 7" xfId="1076"/>
    <cellStyle name="Porcentagem 7 2" xfId="1077"/>
    <cellStyle name="Porcentagem 8" xfId="1078"/>
    <cellStyle name="Porcentagem 9" xfId="1079"/>
    <cellStyle name="Ruim" xfId="1080"/>
    <cellStyle name="Saída" xfId="1081"/>
    <cellStyle name="Saída 10" xfId="1082"/>
    <cellStyle name="Saída 11" xfId="1083"/>
    <cellStyle name="Saída 12" xfId="1084"/>
    <cellStyle name="Saída 13" xfId="1085"/>
    <cellStyle name="Saída 2" xfId="1086"/>
    <cellStyle name="Saída 2 2" xfId="1087"/>
    <cellStyle name="Saída 2 3" xfId="1088"/>
    <cellStyle name="Saída 2 4" xfId="1089"/>
    <cellStyle name="Saída 2 5" xfId="1090"/>
    <cellStyle name="Saída 2_PLANILHA CONSILL LICITAÇÃO" xfId="1091"/>
    <cellStyle name="Saída 3" xfId="1092"/>
    <cellStyle name="Saída 3 2" xfId="1093"/>
    <cellStyle name="Saída 3_PLANILHA CONSILL LICITAÇÃO" xfId="1094"/>
    <cellStyle name="Saída 4 2" xfId="1095"/>
    <cellStyle name="Saída 5" xfId="1096"/>
    <cellStyle name="Saída 6" xfId="1097"/>
    <cellStyle name="Saída 7" xfId="1098"/>
    <cellStyle name="Saída 8" xfId="1099"/>
    <cellStyle name="Saída 9" xfId="1100"/>
    <cellStyle name="Separador de m" xfId="1101"/>
    <cellStyle name="Separador de m 2" xfId="1102"/>
    <cellStyle name="Separador de m 2 2" xfId="1103"/>
    <cellStyle name="Separador de m 2 2 2" xfId="1104"/>
    <cellStyle name="Separador de m 2 2 3" xfId="1105"/>
    <cellStyle name="Separador de m 2 3" xfId="1106"/>
    <cellStyle name="Separador de m 2 4" xfId="1107"/>
    <cellStyle name="Separador de m 3" xfId="1108"/>
    <cellStyle name="Separador de m 4" xfId="1109"/>
    <cellStyle name="Separador de m 5" xfId="1110"/>
    <cellStyle name="Separador de m 6" xfId="1111"/>
    <cellStyle name="Separador de m 7" xfId="1112"/>
    <cellStyle name="Separador de m_PLANILHA LICITAÇÃO - R5" xfId="1113"/>
    <cellStyle name="Comma" xfId="1114"/>
    <cellStyle name="Comma [0]" xfId="1115"/>
    <cellStyle name="Separador de milhares 10" xfId="1116"/>
    <cellStyle name="Separador de milhares 10 2" xfId="1117"/>
    <cellStyle name="Separador de milhares 10 2 2" xfId="1118"/>
    <cellStyle name="Separador de milhares 10 2 3" xfId="1119"/>
    <cellStyle name="Separador de milhares 10 2 4" xfId="1120"/>
    <cellStyle name="Separador de milhares 10 3" xfId="1121"/>
    <cellStyle name="Separador de milhares 10 4" xfId="1122"/>
    <cellStyle name="Separador de milhares 10 5" xfId="1123"/>
    <cellStyle name="Separador de milhares 11" xfId="1124"/>
    <cellStyle name="Separador de milhares 2" xfId="1125"/>
    <cellStyle name="Separador de milhares 2 10" xfId="1126"/>
    <cellStyle name="Separador de milhares 2 11" xfId="1127"/>
    <cellStyle name="Separador de milhares 2 12" xfId="1128"/>
    <cellStyle name="Separador de milhares 2 13" xfId="1129"/>
    <cellStyle name="Separador de milhares 2 2" xfId="1130"/>
    <cellStyle name="Separador de milhares 2 2 2" xfId="1131"/>
    <cellStyle name="Separador de milhares 2 2 3" xfId="1132"/>
    <cellStyle name="Separador de milhares 2 2 4" xfId="1133"/>
    <cellStyle name="Separador de milhares 2 2 5" xfId="1134"/>
    <cellStyle name="Separador de milhares 2 3" xfId="1135"/>
    <cellStyle name="Separador de milhares 2 3 2" xfId="1136"/>
    <cellStyle name="Separador de milhares 2 3 3" xfId="1137"/>
    <cellStyle name="Separador de milhares 2 3 4" xfId="1138"/>
    <cellStyle name="Separador de milhares 2 4" xfId="1139"/>
    <cellStyle name="Separador de milhares 2 4 2" xfId="1140"/>
    <cellStyle name="Separador de milhares 2 5" xfId="1141"/>
    <cellStyle name="Separador de milhares 2 6" xfId="1142"/>
    <cellStyle name="Separador de milhares 2 7" xfId="1143"/>
    <cellStyle name="Separador de milhares 2 8" xfId="1144"/>
    <cellStyle name="Separador de milhares 2 9" xfId="1145"/>
    <cellStyle name="Separador de milhares 2_ÁLVARO JOSÉ DOS SANTOS" xfId="1146"/>
    <cellStyle name="Separador de milhares 3" xfId="1147"/>
    <cellStyle name="Separador de milhares 3 10" xfId="1148"/>
    <cellStyle name="Separador de milhares 3 11" xfId="1149"/>
    <cellStyle name="Separador de milhares 3 12" xfId="1150"/>
    <cellStyle name="Separador de milhares 3 2" xfId="1151"/>
    <cellStyle name="Separador de milhares 3 2 2" xfId="1152"/>
    <cellStyle name="Separador de milhares 3 2 2 2" xfId="1153"/>
    <cellStyle name="Separador de milhares 3 2 2 3" xfId="1154"/>
    <cellStyle name="Separador de milhares 3 3" xfId="1155"/>
    <cellStyle name="Separador de milhares 3 3 2" xfId="1156"/>
    <cellStyle name="Separador de milhares 3 3 3" xfId="1157"/>
    <cellStyle name="Separador de milhares 3 3 4" xfId="1158"/>
    <cellStyle name="Separador de milhares 3 4" xfId="1159"/>
    <cellStyle name="Separador de milhares 3 4 2" xfId="1160"/>
    <cellStyle name="Separador de milhares 3 4 3" xfId="1161"/>
    <cellStyle name="Separador de milhares 3 5" xfId="1162"/>
    <cellStyle name="Separador de milhares 3 6" xfId="1163"/>
    <cellStyle name="Separador de milhares 3 7" xfId="1164"/>
    <cellStyle name="Separador de milhares 3 8" xfId="1165"/>
    <cellStyle name="Separador de milhares 3 9" xfId="1166"/>
    <cellStyle name="Separador de milhares 3_ÁLVARO JOSÉ DOS SANTOS" xfId="1167"/>
    <cellStyle name="Separador de milhares 4" xfId="1168"/>
    <cellStyle name="Separador de milhares 4 2" xfId="1169"/>
    <cellStyle name="Separador de milhares 4 2 2" xfId="1170"/>
    <cellStyle name="Separador de milhares 4_ÁLVARO JOSÉ DOS SANTOS" xfId="1171"/>
    <cellStyle name="Separador de milhares 5" xfId="1172"/>
    <cellStyle name="Separador de milhares 5 2" xfId="1173"/>
    <cellStyle name="Separador de milhares 5 2 2" xfId="1174"/>
    <cellStyle name="Separador de milhares 5 3" xfId="1175"/>
    <cellStyle name="Separador de milhares 5 3 2" xfId="1176"/>
    <cellStyle name="Separador de milhares 5 3 3" xfId="1177"/>
    <cellStyle name="Separador de milhares 5 4" xfId="1178"/>
    <cellStyle name="Separador de milhares 5_ÁLVARO JOSÉ DOS SANTOS" xfId="1179"/>
    <cellStyle name="Separador de milhares 6" xfId="1180"/>
    <cellStyle name="Separador de milhares 6 2" xfId="1181"/>
    <cellStyle name="Separador de milhares 6 3" xfId="1182"/>
    <cellStyle name="Separador de milhares 6 4" xfId="1183"/>
    <cellStyle name="Status" xfId="1184"/>
    <cellStyle name="Status 2" xfId="1185"/>
    <cellStyle name="Text" xfId="1186"/>
    <cellStyle name="Text 2" xfId="1187"/>
    <cellStyle name="Texto de Aviso" xfId="1188"/>
    <cellStyle name="Texto de Aviso 10" xfId="1189"/>
    <cellStyle name="Texto de Aviso 11" xfId="1190"/>
    <cellStyle name="Texto de Aviso 12" xfId="1191"/>
    <cellStyle name="Texto de Aviso 13" xfId="1192"/>
    <cellStyle name="Texto de Aviso 2" xfId="1193"/>
    <cellStyle name="Texto de Aviso 2 2" xfId="1194"/>
    <cellStyle name="Texto de Aviso 2 3" xfId="1195"/>
    <cellStyle name="Texto de Aviso 2 4" xfId="1196"/>
    <cellStyle name="Texto de Aviso 2 5" xfId="1197"/>
    <cellStyle name="Texto de Aviso 3" xfId="1198"/>
    <cellStyle name="Texto de Aviso 3 2" xfId="1199"/>
    <cellStyle name="Texto de Aviso 4 2" xfId="1200"/>
    <cellStyle name="Texto de Aviso 5" xfId="1201"/>
    <cellStyle name="Texto de Aviso 6" xfId="1202"/>
    <cellStyle name="Texto de Aviso 7" xfId="1203"/>
    <cellStyle name="Texto de Aviso 8" xfId="1204"/>
    <cellStyle name="Texto de Aviso 9" xfId="1205"/>
    <cellStyle name="Texto Explicativo" xfId="1206"/>
    <cellStyle name="Texto Explicativo 10" xfId="1207"/>
    <cellStyle name="Texto Explicativo 11" xfId="1208"/>
    <cellStyle name="Texto Explicativo 12" xfId="1209"/>
    <cellStyle name="Texto Explicativo 13" xfId="1210"/>
    <cellStyle name="Texto Explicativo 2" xfId="1211"/>
    <cellStyle name="Texto Explicativo 2 2" xfId="1212"/>
    <cellStyle name="Texto Explicativo 2 3" xfId="1213"/>
    <cellStyle name="Texto Explicativo 2 4" xfId="1214"/>
    <cellStyle name="Texto Explicativo 2 5" xfId="1215"/>
    <cellStyle name="Texto Explicativo 3" xfId="1216"/>
    <cellStyle name="Texto Explicativo 3 2" xfId="1217"/>
    <cellStyle name="Texto Explicativo 4 2" xfId="1218"/>
    <cellStyle name="Texto Explicativo 5" xfId="1219"/>
    <cellStyle name="Texto Explicativo 6" xfId="1220"/>
    <cellStyle name="Texto Explicativo 7" xfId="1221"/>
    <cellStyle name="Texto Explicativo 8" xfId="1222"/>
    <cellStyle name="Texto Explicativo 9" xfId="1223"/>
    <cellStyle name="Title" xfId="1224"/>
    <cellStyle name="Título" xfId="1225"/>
    <cellStyle name="Título 1" xfId="1226"/>
    <cellStyle name="Título 1 1" xfId="1227"/>
    <cellStyle name="Título 1 10" xfId="1228"/>
    <cellStyle name="Título 1 11" xfId="1229"/>
    <cellStyle name="Título 1 12" xfId="1230"/>
    <cellStyle name="Título 1 13" xfId="1231"/>
    <cellStyle name="Título 1 2" xfId="1232"/>
    <cellStyle name="Título 1 2 2" xfId="1233"/>
    <cellStyle name="Título 1 2 3" xfId="1234"/>
    <cellStyle name="Título 1 2 4" xfId="1235"/>
    <cellStyle name="Título 1 2 5" xfId="1236"/>
    <cellStyle name="Título 1 2_PLANILHA CONSILL LICITAÇÃO" xfId="1237"/>
    <cellStyle name="Título 1 3" xfId="1238"/>
    <cellStyle name="Título 1 3 2" xfId="1239"/>
    <cellStyle name="Título 1 3_PLANILHA CONSILL LICITAÇÃO" xfId="1240"/>
    <cellStyle name="Título 1 4 2" xfId="1241"/>
    <cellStyle name="Título 1 5" xfId="1242"/>
    <cellStyle name="Título 1 6" xfId="1243"/>
    <cellStyle name="Título 1 7" xfId="1244"/>
    <cellStyle name="Título 1 8" xfId="1245"/>
    <cellStyle name="Título 1 9" xfId="1246"/>
    <cellStyle name="Título 10" xfId="1247"/>
    <cellStyle name="Título 11" xfId="1248"/>
    <cellStyle name="Título 12" xfId="1249"/>
    <cellStyle name="Título 13" xfId="1250"/>
    <cellStyle name="Título 14" xfId="1251"/>
    <cellStyle name="Título 15" xfId="1252"/>
    <cellStyle name="Título 16" xfId="1253"/>
    <cellStyle name="Título 2" xfId="1254"/>
    <cellStyle name="Título 2 10" xfId="1255"/>
    <cellStyle name="Título 2 11" xfId="1256"/>
    <cellStyle name="Título 2 12" xfId="1257"/>
    <cellStyle name="Título 2 13" xfId="1258"/>
    <cellStyle name="Título 2 2" xfId="1259"/>
    <cellStyle name="Título 2 2 2" xfId="1260"/>
    <cellStyle name="Título 2 2 3" xfId="1261"/>
    <cellStyle name="Título 2 2 4" xfId="1262"/>
    <cellStyle name="Título 2 2 5" xfId="1263"/>
    <cellStyle name="Título 2 2_PLANILHA CONSILL LICITAÇÃO" xfId="1264"/>
    <cellStyle name="Título 2 3" xfId="1265"/>
    <cellStyle name="Título 2 3 2" xfId="1266"/>
    <cellStyle name="Título 2 3_PLANILHA CONSILL LICITAÇÃO" xfId="1267"/>
    <cellStyle name="Título 2 4 2" xfId="1268"/>
    <cellStyle name="Título 2 5" xfId="1269"/>
    <cellStyle name="Título 2 6" xfId="1270"/>
    <cellStyle name="Título 2 7" xfId="1271"/>
    <cellStyle name="Título 2 8" xfId="1272"/>
    <cellStyle name="Título 2 9" xfId="1273"/>
    <cellStyle name="Título 3" xfId="1274"/>
    <cellStyle name="Título 3 10" xfId="1275"/>
    <cellStyle name="Título 3 11" xfId="1276"/>
    <cellStyle name="Título 3 12" xfId="1277"/>
    <cellStyle name="Título 3 13" xfId="1278"/>
    <cellStyle name="Título 3 2" xfId="1279"/>
    <cellStyle name="Título 3 2 2" xfId="1280"/>
    <cellStyle name="Título 3 2 3" xfId="1281"/>
    <cellStyle name="Título 3 2 4" xfId="1282"/>
    <cellStyle name="Título 3 2 5" xfId="1283"/>
    <cellStyle name="Título 3 2_PLANILHA CONSILL LICITAÇÃO" xfId="1284"/>
    <cellStyle name="Título 3 3" xfId="1285"/>
    <cellStyle name="Título 3 3 2" xfId="1286"/>
    <cellStyle name="Título 3 3_PLANILHA CONSILL LICITAÇÃO" xfId="1287"/>
    <cellStyle name="Título 3 4 2" xfId="1288"/>
    <cellStyle name="Título 3 5" xfId="1289"/>
    <cellStyle name="Título 3 6" xfId="1290"/>
    <cellStyle name="Título 3 7" xfId="1291"/>
    <cellStyle name="Título 3 8" xfId="1292"/>
    <cellStyle name="Título 3 9" xfId="1293"/>
    <cellStyle name="Título 4" xfId="1294"/>
    <cellStyle name="Título 4 10" xfId="1295"/>
    <cellStyle name="Título 4 11" xfId="1296"/>
    <cellStyle name="Título 4 12" xfId="1297"/>
    <cellStyle name="Título 4 13" xfId="1298"/>
    <cellStyle name="Título 4 2" xfId="1299"/>
    <cellStyle name="Título 4 2 2" xfId="1300"/>
    <cellStyle name="Título 4 2 3" xfId="1301"/>
    <cellStyle name="Título 4 2 4" xfId="1302"/>
    <cellStyle name="Título 4 2 5" xfId="1303"/>
    <cellStyle name="Título 4 3" xfId="1304"/>
    <cellStyle name="Título 4 3 2" xfId="1305"/>
    <cellStyle name="Título 4 4 2" xfId="1306"/>
    <cellStyle name="Título 4 5" xfId="1307"/>
    <cellStyle name="Título 4 6" xfId="1308"/>
    <cellStyle name="Título 4 7" xfId="1309"/>
    <cellStyle name="Título 4 8" xfId="1310"/>
    <cellStyle name="Título 4 9" xfId="1311"/>
    <cellStyle name="Título 5" xfId="1312"/>
    <cellStyle name="Título 5 2" xfId="1313"/>
    <cellStyle name="Título 5 3" xfId="1314"/>
    <cellStyle name="Título 5 3 2" xfId="1315"/>
    <cellStyle name="Título 5 3 3" xfId="1316"/>
    <cellStyle name="Título 5 4" xfId="1317"/>
    <cellStyle name="Título 5 5" xfId="1318"/>
    <cellStyle name="Título 6" xfId="1319"/>
    <cellStyle name="Título 6 2" xfId="1320"/>
    <cellStyle name="Título 7 2" xfId="1321"/>
    <cellStyle name="Título 8" xfId="1322"/>
    <cellStyle name="Título 9" xfId="1323"/>
    <cellStyle name="Titulo1" xfId="1324"/>
    <cellStyle name="Titulo1 2" xfId="1325"/>
    <cellStyle name="Titulo1 2 2" xfId="1326"/>
    <cellStyle name="Titulo1 2 2 2" xfId="1327"/>
    <cellStyle name="Titulo1 2 2 3" xfId="1328"/>
    <cellStyle name="Titulo1 2 3" xfId="1329"/>
    <cellStyle name="Titulo1 2 4" xfId="1330"/>
    <cellStyle name="Titulo1 3" xfId="1331"/>
    <cellStyle name="Titulo1 4" xfId="1332"/>
    <cellStyle name="Titulo1 5" xfId="1333"/>
    <cellStyle name="Titulo1 6" xfId="1334"/>
    <cellStyle name="Titulo1 7" xfId="1335"/>
    <cellStyle name="Titulo1_PLANILHA LICITAÇÃO - R5" xfId="1336"/>
    <cellStyle name="Titulo2" xfId="1337"/>
    <cellStyle name="Titulo2 2" xfId="1338"/>
    <cellStyle name="Titulo2 2 2" xfId="1339"/>
    <cellStyle name="Titulo2 2 2 2" xfId="1340"/>
    <cellStyle name="Titulo2 2 2 3" xfId="1341"/>
    <cellStyle name="Titulo2 2 3" xfId="1342"/>
    <cellStyle name="Titulo2 2 4" xfId="1343"/>
    <cellStyle name="Titulo2 3" xfId="1344"/>
    <cellStyle name="Titulo2 4" xfId="1345"/>
    <cellStyle name="Titulo2 5" xfId="1346"/>
    <cellStyle name="Titulo2 6" xfId="1347"/>
    <cellStyle name="Titulo2 7" xfId="1348"/>
    <cellStyle name="Titulo2_PLANILHA LICITAÇÃO - R5" xfId="1349"/>
    <cellStyle name="Total" xfId="1350"/>
    <cellStyle name="Total 10" xfId="1351"/>
    <cellStyle name="Total 11" xfId="1352"/>
    <cellStyle name="Total 12" xfId="1353"/>
    <cellStyle name="Total 13" xfId="1354"/>
    <cellStyle name="Total 2" xfId="1355"/>
    <cellStyle name="Total 2 2" xfId="1356"/>
    <cellStyle name="Total 2 3" xfId="1357"/>
    <cellStyle name="Total 2 4" xfId="1358"/>
    <cellStyle name="Total 2 5" xfId="1359"/>
    <cellStyle name="Total 2_PLANILHA CONSILL LICITAÇÃO" xfId="1360"/>
    <cellStyle name="Total 3" xfId="1361"/>
    <cellStyle name="Total 3 2" xfId="1362"/>
    <cellStyle name="Total 3_PLANILHA CONSILL LICITAÇÃO" xfId="1363"/>
    <cellStyle name="Total 4 2" xfId="1364"/>
    <cellStyle name="Total 5" xfId="1365"/>
    <cellStyle name="Total 6" xfId="1366"/>
    <cellStyle name="Total 7" xfId="1367"/>
    <cellStyle name="Total 8" xfId="1368"/>
    <cellStyle name="Total 9" xfId="1369"/>
    <cellStyle name="Vírgula 2" xfId="1370"/>
    <cellStyle name="Vírgula 2 2" xfId="1371"/>
    <cellStyle name="Vírgula 2 2 2" xfId="1372"/>
    <cellStyle name="Vírgula 2 2 2 2" xfId="1373"/>
    <cellStyle name="Vírgula 2 2 2 3" xfId="1374"/>
    <cellStyle name="Vírgula 2 2 3" xfId="1375"/>
    <cellStyle name="Vírgula 2 3" xfId="1376"/>
    <cellStyle name="Vírgula 2 3 2" xfId="1377"/>
    <cellStyle name="Vírgula 2 3 3" xfId="1378"/>
    <cellStyle name="Vírgula 2 3 4" xfId="1379"/>
    <cellStyle name="Vírgula 2 4" xfId="1380"/>
    <cellStyle name="Vírgula 2 4 2" xfId="1381"/>
    <cellStyle name="Vírgula 2 4 3" xfId="1382"/>
    <cellStyle name="Vírgula 2 5" xfId="1383"/>
    <cellStyle name="Vírgula 2 6" xfId="1384"/>
    <cellStyle name="Vírgula 2_ÁLVARO JOSÉ DOS SANTOS" xfId="1385"/>
    <cellStyle name="Vírgula 3" xfId="1386"/>
    <cellStyle name="Vírgula 3 2" xfId="1387"/>
    <cellStyle name="Vírgula 3 2 2" xfId="1388"/>
    <cellStyle name="Vírgula 3 2 2 2" xfId="1389"/>
    <cellStyle name="Vírgula 3 2 2 3" xfId="1390"/>
    <cellStyle name="Vírgula 3 2 3" xfId="1391"/>
    <cellStyle name="Vírgula 3 3" xfId="1392"/>
    <cellStyle name="Vírgula 3 4" xfId="1393"/>
    <cellStyle name="Vírgula 4" xfId="1394"/>
    <cellStyle name="Vírgula 4 2" xfId="1395"/>
    <cellStyle name="Vírgula 4 2 2" xfId="1396"/>
    <cellStyle name="Vírgula 4 2 3" xfId="1397"/>
    <cellStyle name="Vírgula 4 3" xfId="1398"/>
    <cellStyle name="Vírgula 5" xfId="1399"/>
    <cellStyle name="Vírgula 6" xfId="1400"/>
    <cellStyle name="Vírgula 7" xfId="1401"/>
    <cellStyle name="Vírgula 7 2" xfId="1402"/>
    <cellStyle name="Vírgula 9" xfId="1403"/>
    <cellStyle name="Warning" xfId="1404"/>
    <cellStyle name="Warning 2" xfId="1405"/>
    <cellStyle name="Warning Text" xfId="1406"/>
    <cellStyle name="Warning_Planilha Orçamentária - Conde Dolabela - Gustavo Barbi" xfId="1407"/>
  </cellStyles>
  <dxfs count="6">
    <dxf>
      <font>
        <b val="0"/>
        <color rgb="FFFF0000"/>
      </font>
      <fill>
        <patternFill>
          <bgColor rgb="FFFFCC00"/>
        </patternFill>
      </fill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47625</xdr:rowOff>
    </xdr:from>
    <xdr:to>
      <xdr:col>5</xdr:col>
      <xdr:colOff>381000</xdr:colOff>
      <xdr:row>0</xdr:row>
      <xdr:rowOff>685800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571750" y="47625"/>
          <a:ext cx="4381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619125</xdr:colOff>
      <xdr:row>0</xdr:row>
      <xdr:rowOff>762000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28575</xdr:rowOff>
    </xdr:from>
    <xdr:to>
      <xdr:col>9</xdr:col>
      <xdr:colOff>333375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6276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Meus%20Documentos\FV-DN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0\OBRAS\AQUIVOS%20SEOS\INFRAESTRUTURA\Arquivos%202021\AMADEUS%20-%20COMPLEXO%20ESPORTIVO\INFRA%20-%20DRENAGEM%20E%20IRRIGA&#199;&#195;O\PLANILHA%20INFRA%20AMADEUS%20-%20DRENAGEM%20E%20IRRIGA&#199;&#195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0798\TECNICO\TEACOMP\LOTE06\P09\P10\RELAT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0\OBRAS\AQUIVOS%20SEOS\ESPORTE%20E%20LAZER\ARQUIVOS%202018\PISTA%20DE%20SKATE\REVIS&#195;O%2028-01-2019%20-%20gustavo\Pista%20de%20SKATE%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\Br-482mg\Volume1\CANA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Projetos\Marcilio\TO-010\Meus%20documentos\EGESA\Br-482mg\Volume1\CANA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0\OBRAS\Arquivos%20internos\Quadro%20de%20quantidades\ORCAMEN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0\OBRAS\AQUIVOS%20SEOS\ESPORTE%20E%20LAZER\ARQUIVOS%202018\PISTA%20DE%20SKATE\REVIS&#195;O%2028-01-2019%20-%20gustavo\COMPOSI&#199;&#213;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\Richelieu\Desktop\DIPAC\TERMOS_DE_REFER&#202;NCIA\LIMPEZA_COPEIRAGEM\SE_MA\Custo%20Material%20e%20Equipamentos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0\OBRAS\AQUIVOS%20SEOS\EDUCA&#199;&#195;O\ARQUIVO2018\2%20PARTE%20OBRA%20ESCOLA%20D.MARUCAS%20-%20A%20LICITAR\CD%20LICITA&#199;&#195;O\PLANILHA%20OR&#199;AMENT&#193;RIA%20MARUCAS%20R5%20-%20LICIT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BDI TCU 2622 -URBANAS"/>
      <sheetName val="CRONOGRAMA"/>
      <sheetName val="COMPOSIÇÃO"/>
      <sheetName val="COTAÇÕES"/>
    </sheetNames>
    <sheetDataSet>
      <sheetData sheetId="0">
        <row r="8">
          <cell r="F8" t="str">
            <v>(    ) DIRETA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ÁRIA"/>
      <sheetName val="Mémoria de Cálculo - obra"/>
      <sheetName val="CRONOGRAMA"/>
      <sheetName val="BDI TCU 2622 - EDIF"/>
      <sheetName val="CPU  (1)"/>
      <sheetName val="CPU 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1"/>
      <sheetName val="COMPOSIÇÃO 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  <sheetName val="QuQua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ARIA GERAL"/>
      <sheetName val="CRONOGRAMA"/>
      <sheetName val="BDI TCU 2622 - EDIF"/>
      <sheetName val="COMPOSIÇÃO 1"/>
      <sheetName val="Planilh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showZeros="0" tabSelected="1" zoomScale="85" zoomScaleNormal="85" zoomScaleSheetLayoutView="115" workbookViewId="0" topLeftCell="A1">
      <selection activeCell="A18" sqref="A18:H18"/>
    </sheetView>
  </sheetViews>
  <sheetFormatPr defaultColWidth="9.140625" defaultRowHeight="12.75"/>
  <cols>
    <col min="1" max="1" width="7.57421875" style="1" customWidth="1"/>
    <col min="2" max="2" width="12.7109375" style="1" customWidth="1"/>
    <col min="3" max="3" width="13.421875" style="1" customWidth="1"/>
    <col min="4" max="4" width="55.7109375" style="1" customWidth="1"/>
    <col min="5" max="5" width="9.140625" style="1" customWidth="1"/>
    <col min="6" max="7" width="12.8515625" style="1" customWidth="1"/>
    <col min="8" max="8" width="12.140625" style="1" customWidth="1"/>
    <col min="9" max="9" width="13.421875" style="1" customWidth="1"/>
    <col min="10" max="16384" width="9.140625" style="1" customWidth="1"/>
  </cols>
  <sheetData>
    <row r="1" spans="1:9" ht="60.75" customHeight="1">
      <c r="A1" s="34"/>
      <c r="B1" s="20"/>
      <c r="C1" s="20"/>
      <c r="D1" s="123"/>
      <c r="E1" s="123"/>
      <c r="F1" s="123"/>
      <c r="G1" s="123"/>
      <c r="H1" s="123"/>
      <c r="I1" s="124"/>
    </row>
    <row r="2" spans="1:9" ht="3.75" customHeight="1" thickBot="1">
      <c r="A2" s="120"/>
      <c r="B2" s="121"/>
      <c r="C2" s="121"/>
      <c r="D2" s="121"/>
      <c r="E2" s="121"/>
      <c r="F2" s="121"/>
      <c r="G2" s="121"/>
      <c r="H2" s="121"/>
      <c r="I2" s="122"/>
    </row>
    <row r="3" spans="1:9" ht="19.5" customHeight="1" thickBot="1">
      <c r="A3" s="125" t="s">
        <v>8</v>
      </c>
      <c r="B3" s="126"/>
      <c r="C3" s="126"/>
      <c r="D3" s="126"/>
      <c r="E3" s="126"/>
      <c r="F3" s="126"/>
      <c r="G3" s="126"/>
      <c r="H3" s="126"/>
      <c r="I3" s="127"/>
    </row>
    <row r="4" spans="1:9" ht="3.75" customHeight="1" thickBot="1">
      <c r="A4" s="2"/>
      <c r="B4" s="3"/>
      <c r="C4" s="3"/>
      <c r="D4" s="3"/>
      <c r="E4" s="3"/>
      <c r="F4" s="3"/>
      <c r="G4" s="3"/>
      <c r="H4" s="3"/>
      <c r="I4" s="4"/>
    </row>
    <row r="5" spans="1:9" ht="19.5" customHeight="1">
      <c r="A5" s="132" t="s">
        <v>6</v>
      </c>
      <c r="B5" s="133"/>
      <c r="C5" s="133"/>
      <c r="D5" s="133"/>
      <c r="E5" s="133"/>
      <c r="F5" s="133"/>
      <c r="G5" s="134"/>
      <c r="H5" s="128" t="s">
        <v>19</v>
      </c>
      <c r="I5" s="129"/>
    </row>
    <row r="6" spans="1:9" ht="19.5" customHeight="1">
      <c r="A6" s="135" t="s">
        <v>71</v>
      </c>
      <c r="B6" s="136"/>
      <c r="C6" s="136"/>
      <c r="D6" s="136"/>
      <c r="E6" s="136"/>
      <c r="F6" s="136"/>
      <c r="G6" s="137"/>
      <c r="H6" s="130" t="s">
        <v>22</v>
      </c>
      <c r="I6" s="131"/>
    </row>
    <row r="7" spans="1:9" ht="39" customHeight="1">
      <c r="A7" s="109" t="s">
        <v>24</v>
      </c>
      <c r="B7" s="110"/>
      <c r="C7" s="110"/>
      <c r="D7" s="110"/>
      <c r="E7" s="110"/>
      <c r="F7" s="110"/>
      <c r="G7" s="110"/>
      <c r="H7" s="110"/>
      <c r="I7" s="111"/>
    </row>
    <row r="8" spans="1:9" ht="25.5" customHeight="1">
      <c r="A8" s="109" t="s">
        <v>9</v>
      </c>
      <c r="B8" s="110"/>
      <c r="C8" s="110"/>
      <c r="D8" s="110"/>
      <c r="E8" s="95"/>
      <c r="F8" s="113" t="s">
        <v>61</v>
      </c>
      <c r="G8" s="113"/>
      <c r="H8" s="113"/>
      <c r="I8" s="114"/>
    </row>
    <row r="9" spans="1:9" ht="19.5" customHeight="1">
      <c r="A9" s="109" t="s">
        <v>10</v>
      </c>
      <c r="B9" s="110"/>
      <c r="C9" s="110"/>
      <c r="D9" s="95"/>
      <c r="E9" s="95"/>
      <c r="F9" s="119">
        <f>BDI!J36</f>
        <v>0.3017</v>
      </c>
      <c r="G9" s="119"/>
      <c r="H9" s="113"/>
      <c r="I9" s="114"/>
    </row>
    <row r="10" spans="1:9" s="8" customFormat="1" ht="3.75" customHeight="1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19" s="8" customFormat="1" ht="38.25">
      <c r="A11" s="27" t="s">
        <v>0</v>
      </c>
      <c r="B11" s="45" t="s">
        <v>25</v>
      </c>
      <c r="C11" s="28" t="s">
        <v>7</v>
      </c>
      <c r="D11" s="28" t="s">
        <v>1</v>
      </c>
      <c r="E11" s="28" t="s">
        <v>2</v>
      </c>
      <c r="F11" s="28" t="s">
        <v>3</v>
      </c>
      <c r="G11" s="29" t="s">
        <v>73</v>
      </c>
      <c r="H11" s="29" t="s">
        <v>72</v>
      </c>
      <c r="I11" s="35" t="s">
        <v>4</v>
      </c>
      <c r="J11" s="115"/>
      <c r="K11" s="116"/>
      <c r="Q11" s="96" t="s">
        <v>21</v>
      </c>
      <c r="R11" s="96"/>
      <c r="S11" s="96"/>
    </row>
    <row r="12" spans="1:19" ht="21" customHeight="1">
      <c r="A12" s="26">
        <v>1</v>
      </c>
      <c r="B12" s="46"/>
      <c r="C12" s="30"/>
      <c r="D12" s="31" t="s">
        <v>12</v>
      </c>
      <c r="E12" s="30"/>
      <c r="F12" s="30"/>
      <c r="G12" s="30"/>
      <c r="H12" s="30"/>
      <c r="I12" s="36"/>
      <c r="J12" s="25"/>
      <c r="K12" s="39"/>
      <c r="L12" s="40"/>
      <c r="M12" s="40"/>
      <c r="N12" s="38"/>
      <c r="Q12" s="39">
        <v>353</v>
      </c>
      <c r="R12" s="40">
        <v>287</v>
      </c>
      <c r="S12" s="40">
        <v>288</v>
      </c>
    </row>
    <row r="13" spans="1:19" s="6" customFormat="1" ht="30">
      <c r="A13" s="7" t="s">
        <v>11</v>
      </c>
      <c r="B13" s="47" t="s">
        <v>67</v>
      </c>
      <c r="C13" s="5" t="s">
        <v>69</v>
      </c>
      <c r="D13" s="32" t="s">
        <v>66</v>
      </c>
      <c r="E13" s="18" t="s">
        <v>16</v>
      </c>
      <c r="F13" s="19">
        <v>1600</v>
      </c>
      <c r="G13" s="19">
        <v>492.77</v>
      </c>
      <c r="H13" s="33">
        <f>TRUNC(492.77*(1+$F$9),2)</f>
        <v>641.43</v>
      </c>
      <c r="I13" s="37">
        <f>F13*H13</f>
        <v>1026287.9999999999</v>
      </c>
      <c r="K13" s="43"/>
      <c r="L13" s="41"/>
      <c r="M13" s="41"/>
      <c r="Q13" s="41">
        <v>800</v>
      </c>
      <c r="R13" s="41">
        <v>400</v>
      </c>
      <c r="S13" s="41">
        <v>400</v>
      </c>
    </row>
    <row r="14" spans="1:19" s="6" customFormat="1" ht="30">
      <c r="A14" s="7" t="s">
        <v>13</v>
      </c>
      <c r="B14" s="47" t="s">
        <v>70</v>
      </c>
      <c r="C14" s="5" t="s">
        <v>69</v>
      </c>
      <c r="D14" s="32" t="s">
        <v>68</v>
      </c>
      <c r="E14" s="18" t="s">
        <v>16</v>
      </c>
      <c r="F14" s="19">
        <v>500</v>
      </c>
      <c r="G14" s="19">
        <v>511.43</v>
      </c>
      <c r="H14" s="33">
        <f>TRUNC(511.43*(1+$F$9),2)</f>
        <v>665.72</v>
      </c>
      <c r="I14" s="37">
        <f>F14*H14</f>
        <v>332860</v>
      </c>
      <c r="K14" s="43"/>
      <c r="L14" s="41"/>
      <c r="M14" s="41"/>
      <c r="Q14" s="41">
        <v>200</v>
      </c>
      <c r="R14" s="41">
        <v>125</v>
      </c>
      <c r="S14" s="41">
        <v>125</v>
      </c>
    </row>
    <row r="15" spans="1:19" s="6" customFormat="1" ht="45">
      <c r="A15" s="7" t="s">
        <v>14</v>
      </c>
      <c r="B15" s="47">
        <v>38404</v>
      </c>
      <c r="C15" s="5" t="s">
        <v>26</v>
      </c>
      <c r="D15" s="32" t="s">
        <v>63</v>
      </c>
      <c r="E15" s="18" t="s">
        <v>16</v>
      </c>
      <c r="F15" s="19">
        <v>1700</v>
      </c>
      <c r="G15" s="19">
        <v>517.9</v>
      </c>
      <c r="H15" s="33">
        <f>TRUNC(517.9*(1+$F$9),2)</f>
        <v>674.15</v>
      </c>
      <c r="I15" s="37">
        <f>F15*H15</f>
        <v>1146055</v>
      </c>
      <c r="K15" s="43"/>
      <c r="L15" s="41"/>
      <c r="M15" s="41"/>
      <c r="Q15" s="41"/>
      <c r="R15" s="41">
        <v>850</v>
      </c>
      <c r="S15" s="41">
        <v>850</v>
      </c>
    </row>
    <row r="16" spans="1:19" s="6" customFormat="1" ht="45">
      <c r="A16" s="7" t="s">
        <v>15</v>
      </c>
      <c r="B16" s="47">
        <v>38405</v>
      </c>
      <c r="C16" s="5" t="s">
        <v>26</v>
      </c>
      <c r="D16" s="32" t="s">
        <v>64</v>
      </c>
      <c r="E16" s="18" t="s">
        <v>16</v>
      </c>
      <c r="F16" s="19">
        <v>300</v>
      </c>
      <c r="G16" s="19">
        <v>533.87</v>
      </c>
      <c r="H16" s="33">
        <f>TRUNC(533.87*(1+$F$9),2)</f>
        <v>694.93</v>
      </c>
      <c r="I16" s="37">
        <f>F16*H16</f>
        <v>208478.99999999997</v>
      </c>
      <c r="K16" s="43"/>
      <c r="L16" s="41"/>
      <c r="M16" s="41"/>
      <c r="Q16" s="41"/>
      <c r="R16" s="41">
        <v>150</v>
      </c>
      <c r="S16" s="41">
        <v>150</v>
      </c>
    </row>
    <row r="17" spans="1:19" s="6" customFormat="1" ht="30">
      <c r="A17" s="7" t="s">
        <v>62</v>
      </c>
      <c r="B17" s="47">
        <v>44535</v>
      </c>
      <c r="C17" s="5" t="s">
        <v>26</v>
      </c>
      <c r="D17" s="32" t="s">
        <v>65</v>
      </c>
      <c r="E17" s="18" t="s">
        <v>16</v>
      </c>
      <c r="F17" s="19">
        <v>3000</v>
      </c>
      <c r="G17" s="19">
        <v>51.41</v>
      </c>
      <c r="H17" s="33">
        <f>TRUNC(51.41*(1+$F$9),2)</f>
        <v>66.92</v>
      </c>
      <c r="I17" s="37">
        <f>F17*H17</f>
        <v>200760</v>
      </c>
      <c r="K17" s="43"/>
      <c r="L17" s="41"/>
      <c r="M17" s="41"/>
      <c r="Q17" s="41"/>
      <c r="R17" s="41"/>
      <c r="S17" s="41"/>
    </row>
    <row r="18" spans="1:13" ht="15.75" customHeight="1">
      <c r="A18" s="117" t="s">
        <v>5</v>
      </c>
      <c r="B18" s="118"/>
      <c r="C18" s="118"/>
      <c r="D18" s="118"/>
      <c r="E18" s="118"/>
      <c r="F18" s="118"/>
      <c r="G18" s="118"/>
      <c r="H18" s="118"/>
      <c r="I18" s="21">
        <f>SUM(I13:I17)</f>
        <v>2914442</v>
      </c>
      <c r="K18" s="42"/>
      <c r="L18" s="42"/>
      <c r="M18" s="42"/>
    </row>
    <row r="19" spans="1:9" ht="12.75">
      <c r="A19" s="9"/>
      <c r="B19" s="10"/>
      <c r="C19" s="102"/>
      <c r="D19" s="102"/>
      <c r="E19" s="10"/>
      <c r="F19" s="101"/>
      <c r="G19" s="101"/>
      <c r="H19" s="101"/>
      <c r="I19" s="11"/>
    </row>
    <row r="20" spans="1:9" ht="12.75">
      <c r="A20" s="9"/>
      <c r="B20" s="10"/>
      <c r="C20" s="44"/>
      <c r="D20" s="44"/>
      <c r="E20" s="10"/>
      <c r="F20" s="44"/>
      <c r="G20" s="44"/>
      <c r="H20" s="44"/>
      <c r="I20" s="11"/>
    </row>
    <row r="21" spans="1:9" ht="12.75">
      <c r="A21" s="9"/>
      <c r="B21" s="10"/>
      <c r="C21" s="44"/>
      <c r="D21" s="44"/>
      <c r="E21" s="10"/>
      <c r="F21" s="44"/>
      <c r="G21" s="44"/>
      <c r="H21" s="44"/>
      <c r="I21" s="11"/>
    </row>
    <row r="22" spans="1:9" ht="13.5" customHeight="1">
      <c r="A22" s="13" t="s">
        <v>20</v>
      </c>
      <c r="B22" s="8"/>
      <c r="C22" s="8"/>
      <c r="D22" s="8"/>
      <c r="E22" s="8"/>
      <c r="F22" s="8"/>
      <c r="G22" s="8"/>
      <c r="H22" s="8"/>
      <c r="I22" s="14"/>
    </row>
    <row r="23" spans="1:9" ht="12" customHeight="1">
      <c r="A23" s="13"/>
      <c r="B23" s="8"/>
      <c r="C23" s="8"/>
      <c r="D23" s="8"/>
      <c r="E23" s="8"/>
      <c r="F23" s="8"/>
      <c r="G23" s="8"/>
      <c r="H23" s="8"/>
      <c r="I23" s="14"/>
    </row>
    <row r="24" spans="1:9" ht="12" customHeight="1">
      <c r="A24" s="13"/>
      <c r="B24" s="8"/>
      <c r="C24" s="8"/>
      <c r="D24" s="8"/>
      <c r="E24" s="8"/>
      <c r="F24" s="8"/>
      <c r="G24" s="8"/>
      <c r="H24" s="8"/>
      <c r="I24" s="14"/>
    </row>
    <row r="25" spans="1:9" ht="12" customHeight="1">
      <c r="A25" s="13"/>
      <c r="B25" s="8"/>
      <c r="C25" s="8"/>
      <c r="D25" s="8"/>
      <c r="E25" s="8"/>
      <c r="F25" s="8"/>
      <c r="G25" s="8"/>
      <c r="H25" s="8"/>
      <c r="I25" s="14"/>
    </row>
    <row r="26" spans="1:9" ht="13.5" customHeight="1">
      <c r="A26" s="103" t="s">
        <v>17</v>
      </c>
      <c r="B26" s="104"/>
      <c r="C26" s="104"/>
      <c r="D26" s="104"/>
      <c r="E26" s="104"/>
      <c r="F26" s="104"/>
      <c r="G26" s="104"/>
      <c r="H26" s="104"/>
      <c r="I26" s="105"/>
    </row>
    <row r="27" spans="1:9" ht="13.5" customHeight="1">
      <c r="A27" s="106" t="s">
        <v>18</v>
      </c>
      <c r="B27" s="107"/>
      <c r="C27" s="107"/>
      <c r="D27" s="107"/>
      <c r="E27" s="107"/>
      <c r="F27" s="107"/>
      <c r="G27" s="107"/>
      <c r="H27" s="107"/>
      <c r="I27" s="108"/>
    </row>
    <row r="28" spans="1:9" ht="15.75" customHeight="1">
      <c r="A28" s="98" t="s">
        <v>23</v>
      </c>
      <c r="B28" s="99"/>
      <c r="C28" s="99"/>
      <c r="D28" s="99"/>
      <c r="E28" s="99"/>
      <c r="F28" s="99"/>
      <c r="G28" s="99"/>
      <c r="H28" s="99"/>
      <c r="I28" s="100"/>
    </row>
    <row r="29" spans="1:9" ht="12.75">
      <c r="A29" s="98"/>
      <c r="B29" s="99"/>
      <c r="C29" s="99"/>
      <c r="D29" s="99"/>
      <c r="E29" s="99"/>
      <c r="F29" s="99"/>
      <c r="G29" s="99"/>
      <c r="H29" s="99"/>
      <c r="I29" s="100"/>
    </row>
    <row r="30" spans="1:9" ht="12.75">
      <c r="A30" s="98"/>
      <c r="B30" s="99"/>
      <c r="C30" s="99"/>
      <c r="D30" s="99"/>
      <c r="E30" s="99"/>
      <c r="F30" s="99"/>
      <c r="G30" s="99"/>
      <c r="H30" s="99"/>
      <c r="I30" s="100"/>
    </row>
    <row r="31" spans="1:9" ht="13.5" thickBot="1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7"/>
    </row>
    <row r="37" spans="4:9" ht="14.25">
      <c r="D37" s="97"/>
      <c r="E37" s="97"/>
      <c r="F37" s="97"/>
      <c r="G37" s="97"/>
      <c r="H37" s="97"/>
      <c r="I37" s="97"/>
    </row>
    <row r="38" spans="4:9" ht="14.25">
      <c r="D38" s="15"/>
      <c r="E38" s="12"/>
      <c r="F38" s="12"/>
      <c r="G38" s="12"/>
      <c r="H38" s="12"/>
      <c r="I38" s="12"/>
    </row>
    <row r="39" spans="4:9" ht="14.25">
      <c r="D39" s="97"/>
      <c r="E39" s="97"/>
      <c r="F39" s="97"/>
      <c r="G39" s="97"/>
      <c r="H39" s="97"/>
      <c r="I39" s="97"/>
    </row>
  </sheetData>
  <sheetProtection/>
  <mergeCells count="23">
    <mergeCell ref="A2:I2"/>
    <mergeCell ref="D1:I1"/>
    <mergeCell ref="A3:I3"/>
    <mergeCell ref="H5:I5"/>
    <mergeCell ref="H6:I6"/>
    <mergeCell ref="A5:G5"/>
    <mergeCell ref="A6:G6"/>
    <mergeCell ref="A7:I7"/>
    <mergeCell ref="A10:I10"/>
    <mergeCell ref="J11:K11"/>
    <mergeCell ref="A18:H18"/>
    <mergeCell ref="A8:D8"/>
    <mergeCell ref="A9:C9"/>
    <mergeCell ref="F8:I8"/>
    <mergeCell ref="F9:I9"/>
    <mergeCell ref="Q11:S11"/>
    <mergeCell ref="D37:I37"/>
    <mergeCell ref="D39:I39"/>
    <mergeCell ref="A28:I30"/>
    <mergeCell ref="F19:H19"/>
    <mergeCell ref="C19:D19"/>
    <mergeCell ref="A26:I26"/>
    <mergeCell ref="A27:I27"/>
  </mergeCells>
  <conditionalFormatting sqref="E13:G17">
    <cfRule type="cellIs" priority="22" dxfId="5" operator="equal" stopIfTrue="1">
      <formula>0</formula>
    </cfRule>
  </conditionalFormatting>
  <conditionalFormatting sqref="K13:K17 H13:H17">
    <cfRule type="cellIs" priority="2" dxfId="4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" width="3.28125" style="0" customWidth="1"/>
    <col min="2" max="2" width="27.421875" style="0" customWidth="1"/>
    <col min="3" max="3" width="4.28125" style="0" bestFit="1" customWidth="1"/>
    <col min="4" max="4" width="3.00390625" style="0" customWidth="1"/>
    <col min="6" max="6" width="3.8515625" style="0" bestFit="1" customWidth="1"/>
    <col min="9" max="9" width="27.00390625" style="0" bestFit="1" customWidth="1"/>
    <col min="10" max="10" width="8.00390625" style="0" bestFit="1" customWidth="1"/>
  </cols>
  <sheetData>
    <row r="1" spans="1:11" ht="40.5" customHeight="1">
      <c r="A1" s="48"/>
      <c r="B1" s="49"/>
      <c r="C1" s="50"/>
      <c r="D1" s="50"/>
      <c r="E1" s="50"/>
      <c r="F1" s="50"/>
      <c r="G1" s="50"/>
      <c r="H1" s="50"/>
      <c r="I1" s="50"/>
      <c r="J1" s="51"/>
      <c r="K1" s="48"/>
    </row>
    <row r="2" spans="1:11" ht="49.5" customHeight="1" thickBot="1">
      <c r="A2" s="48"/>
      <c r="B2" s="138" t="s">
        <v>27</v>
      </c>
      <c r="C2" s="138"/>
      <c r="D2" s="138"/>
      <c r="E2" s="138"/>
      <c r="F2" s="138"/>
      <c r="G2" s="138"/>
      <c r="H2" s="138"/>
      <c r="I2" s="138"/>
      <c r="J2" s="138"/>
      <c r="K2" s="48"/>
    </row>
    <row r="3" spans="1:11" ht="12.75">
      <c r="A3" s="48"/>
      <c r="B3" s="52"/>
      <c r="C3" s="53"/>
      <c r="D3" s="53"/>
      <c r="E3" s="53"/>
      <c r="F3" s="53"/>
      <c r="G3" s="53"/>
      <c r="H3" s="53"/>
      <c r="I3" s="53"/>
      <c r="J3" s="54"/>
      <c r="K3" s="55"/>
    </row>
    <row r="4" spans="1:11" ht="12.75">
      <c r="A4" s="48"/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55"/>
    </row>
    <row r="5" spans="1:11" ht="12.75">
      <c r="A5" s="48"/>
      <c r="B5" s="139"/>
      <c r="C5" s="139"/>
      <c r="D5" s="139"/>
      <c r="E5" s="139"/>
      <c r="F5" s="139"/>
      <c r="G5" s="139"/>
      <c r="H5" s="139"/>
      <c r="I5" s="139"/>
      <c r="J5" s="139"/>
      <c r="K5" s="55"/>
    </row>
    <row r="6" spans="1:11" ht="15">
      <c r="A6" s="48"/>
      <c r="B6" s="56" t="s">
        <v>29</v>
      </c>
      <c r="C6" s="57"/>
      <c r="D6" s="57"/>
      <c r="E6" s="57"/>
      <c r="F6" s="57"/>
      <c r="G6" s="57"/>
      <c r="H6" s="57"/>
      <c r="I6" s="57"/>
      <c r="J6" s="58"/>
      <c r="K6" s="55"/>
    </row>
    <row r="7" spans="1:11" ht="14.25">
      <c r="A7" s="48"/>
      <c r="B7" s="59" t="s">
        <v>30</v>
      </c>
      <c r="C7" s="60"/>
      <c r="D7" s="60"/>
      <c r="E7" s="60"/>
      <c r="F7" s="60"/>
      <c r="G7" s="60"/>
      <c r="H7" s="60"/>
      <c r="I7" s="60"/>
      <c r="J7" s="61"/>
      <c r="K7" s="55"/>
    </row>
    <row r="8" spans="1:11" ht="15">
      <c r="A8" s="48"/>
      <c r="B8" s="62" t="s">
        <v>6</v>
      </c>
      <c r="C8" s="63"/>
      <c r="D8" s="63"/>
      <c r="E8" s="63"/>
      <c r="F8" s="63"/>
      <c r="G8" s="63"/>
      <c r="H8" s="63"/>
      <c r="I8" s="63"/>
      <c r="J8" s="64"/>
      <c r="K8" s="55"/>
    </row>
    <row r="9" spans="1:11" ht="14.25">
      <c r="A9" s="48"/>
      <c r="B9" s="59" t="s">
        <v>31</v>
      </c>
      <c r="C9" s="60"/>
      <c r="D9" s="60"/>
      <c r="E9" s="60"/>
      <c r="F9" s="65"/>
      <c r="G9" s="65"/>
      <c r="H9" s="65"/>
      <c r="I9" s="65"/>
      <c r="J9" s="61"/>
      <c r="K9" s="55"/>
    </row>
    <row r="10" spans="1:11" ht="49.5" customHeight="1">
      <c r="A10" s="48"/>
      <c r="B10" s="140" t="s">
        <v>60</v>
      </c>
      <c r="C10" s="141"/>
      <c r="D10" s="141"/>
      <c r="E10" s="141"/>
      <c r="F10" s="141"/>
      <c r="G10" s="141"/>
      <c r="H10" s="141"/>
      <c r="I10" s="141"/>
      <c r="J10" s="142"/>
      <c r="K10" s="55"/>
    </row>
    <row r="11" spans="1:11" ht="14.25">
      <c r="A11" s="48"/>
      <c r="B11" s="66" t="s">
        <v>32</v>
      </c>
      <c r="C11" s="65"/>
      <c r="D11" s="65"/>
      <c r="E11" s="65"/>
      <c r="F11" s="60"/>
      <c r="G11" s="60"/>
      <c r="H11" s="60"/>
      <c r="I11" s="60"/>
      <c r="J11" s="61"/>
      <c r="K11" s="55"/>
    </row>
    <row r="12" spans="1:11" ht="14.25">
      <c r="A12" s="48"/>
      <c r="B12" s="62"/>
      <c r="C12" s="67"/>
      <c r="D12" s="67"/>
      <c r="E12" s="67"/>
      <c r="F12" s="67"/>
      <c r="G12" s="67"/>
      <c r="H12" s="67"/>
      <c r="I12" s="67"/>
      <c r="J12" s="68"/>
      <c r="K12" s="55"/>
    </row>
    <row r="13" spans="1:11" ht="14.25">
      <c r="A13" s="48"/>
      <c r="B13" s="59" t="s">
        <v>33</v>
      </c>
      <c r="C13" s="69"/>
      <c r="D13" s="69"/>
      <c r="E13" s="69"/>
      <c r="F13" s="69"/>
      <c r="G13" s="69"/>
      <c r="H13" s="69"/>
      <c r="I13" s="69"/>
      <c r="J13" s="70" t="s">
        <v>34</v>
      </c>
      <c r="K13" s="55"/>
    </row>
    <row r="14" spans="1:11" ht="15">
      <c r="A14" s="48"/>
      <c r="B14" s="62" t="s">
        <v>35</v>
      </c>
      <c r="C14" s="63"/>
      <c r="D14" s="63"/>
      <c r="E14" s="63"/>
      <c r="F14" s="63"/>
      <c r="G14" s="63"/>
      <c r="H14" s="63"/>
      <c r="I14" s="63"/>
      <c r="J14" s="64" t="s">
        <v>36</v>
      </c>
      <c r="K14" s="55"/>
    </row>
    <row r="15" spans="1:11" ht="14.25">
      <c r="A15" s="48"/>
      <c r="B15" s="71" t="s">
        <v>37</v>
      </c>
      <c r="C15" s="69"/>
      <c r="D15" s="69"/>
      <c r="E15" s="69"/>
      <c r="F15" s="69"/>
      <c r="G15" s="69"/>
      <c r="H15" s="69"/>
      <c r="I15" s="69"/>
      <c r="J15" s="70"/>
      <c r="K15" s="55"/>
    </row>
    <row r="16" spans="1:11" ht="15">
      <c r="A16" s="48"/>
      <c r="B16" s="62"/>
      <c r="C16" s="63"/>
      <c r="D16" s="63"/>
      <c r="E16" s="63"/>
      <c r="F16" s="63"/>
      <c r="G16" s="63"/>
      <c r="H16" s="63"/>
      <c r="I16" s="63"/>
      <c r="J16" s="64"/>
      <c r="K16" s="55"/>
    </row>
    <row r="17" spans="1:11" ht="14.25">
      <c r="A17" s="48"/>
      <c r="B17" s="72"/>
      <c r="C17" s="69"/>
      <c r="D17" s="69"/>
      <c r="E17" s="69"/>
      <c r="F17" s="69"/>
      <c r="G17" s="69"/>
      <c r="H17" s="69"/>
      <c r="I17" s="69"/>
      <c r="J17" s="70"/>
      <c r="K17" s="55"/>
    </row>
    <row r="18" spans="1:11" ht="14.25">
      <c r="A18" s="48"/>
      <c r="B18" s="143" t="s">
        <v>38</v>
      </c>
      <c r="C18" s="143"/>
      <c r="D18" s="143"/>
      <c r="E18" s="143"/>
      <c r="F18" s="143"/>
      <c r="G18" s="143"/>
      <c r="H18" s="143"/>
      <c r="I18" s="143"/>
      <c r="J18" s="143"/>
      <c r="K18" s="55"/>
    </row>
    <row r="19" spans="1:11" ht="15">
      <c r="A19" s="48"/>
      <c r="B19" s="73" t="s">
        <v>39</v>
      </c>
      <c r="C19" s="144" t="s">
        <v>40</v>
      </c>
      <c r="D19" s="144"/>
      <c r="E19" s="144"/>
      <c r="F19" s="144"/>
      <c r="G19" s="144"/>
      <c r="H19" s="144"/>
      <c r="I19" s="145" t="s">
        <v>41</v>
      </c>
      <c r="J19" s="145"/>
      <c r="K19" s="55"/>
    </row>
    <row r="20" spans="1:11" ht="14.25">
      <c r="A20" s="48"/>
      <c r="B20" s="74"/>
      <c r="C20" s="144"/>
      <c r="D20" s="144"/>
      <c r="E20" s="144"/>
      <c r="F20" s="144"/>
      <c r="G20" s="144"/>
      <c r="H20" s="144"/>
      <c r="I20" s="145"/>
      <c r="J20" s="145"/>
      <c r="K20" s="55"/>
    </row>
    <row r="21" spans="1:11" ht="14.25">
      <c r="A21" s="48"/>
      <c r="B21" s="75" t="s">
        <v>42</v>
      </c>
      <c r="C21" s="76" t="s">
        <v>43</v>
      </c>
      <c r="D21" s="146">
        <v>0.038</v>
      </c>
      <c r="E21" s="146"/>
      <c r="F21" s="77" t="s">
        <v>44</v>
      </c>
      <c r="G21" s="147">
        <v>0.0467</v>
      </c>
      <c r="H21" s="147"/>
      <c r="I21" s="78" t="s">
        <v>42</v>
      </c>
      <c r="J21" s="79">
        <v>0.0405</v>
      </c>
      <c r="K21" s="55"/>
    </row>
    <row r="22" spans="1:11" ht="14.25">
      <c r="A22" s="48"/>
      <c r="B22" s="80" t="s">
        <v>45</v>
      </c>
      <c r="C22" s="81" t="s">
        <v>43</v>
      </c>
      <c r="D22" s="148">
        <v>0.0032</v>
      </c>
      <c r="E22" s="148"/>
      <c r="F22" s="82" t="s">
        <v>44</v>
      </c>
      <c r="G22" s="149">
        <v>0.0074</v>
      </c>
      <c r="H22" s="149"/>
      <c r="I22" s="83" t="s">
        <v>45</v>
      </c>
      <c r="J22" s="79">
        <v>0.0032</v>
      </c>
      <c r="K22" s="55"/>
    </row>
    <row r="23" spans="1:11" ht="14.25">
      <c r="A23" s="48"/>
      <c r="B23" s="80" t="s">
        <v>46</v>
      </c>
      <c r="C23" s="81" t="s">
        <v>43</v>
      </c>
      <c r="D23" s="148">
        <v>0.005</v>
      </c>
      <c r="E23" s="148"/>
      <c r="F23" s="82" t="s">
        <v>44</v>
      </c>
      <c r="G23" s="149">
        <v>0.0097</v>
      </c>
      <c r="H23" s="149"/>
      <c r="I23" s="83" t="s">
        <v>46</v>
      </c>
      <c r="J23" s="79">
        <v>0.005</v>
      </c>
      <c r="K23" s="55"/>
    </row>
    <row r="24" spans="1:11" ht="14.25">
      <c r="A24" s="48"/>
      <c r="B24" s="80" t="s">
        <v>47</v>
      </c>
      <c r="C24" s="81" t="s">
        <v>43</v>
      </c>
      <c r="D24" s="148">
        <v>0.0102</v>
      </c>
      <c r="E24" s="148"/>
      <c r="F24" s="82" t="s">
        <v>44</v>
      </c>
      <c r="G24" s="149">
        <v>0.0121</v>
      </c>
      <c r="H24" s="149"/>
      <c r="I24" s="83" t="s">
        <v>47</v>
      </c>
      <c r="J24" s="79">
        <v>0.0108</v>
      </c>
      <c r="K24" s="55"/>
    </row>
    <row r="25" spans="1:11" ht="14.25">
      <c r="A25" s="48"/>
      <c r="B25" s="80" t="s">
        <v>48</v>
      </c>
      <c r="C25" s="81" t="s">
        <v>43</v>
      </c>
      <c r="D25" s="148">
        <v>0.0664</v>
      </c>
      <c r="E25" s="148"/>
      <c r="F25" s="82" t="s">
        <v>44</v>
      </c>
      <c r="G25" s="149">
        <v>0.0869</v>
      </c>
      <c r="H25" s="149"/>
      <c r="I25" s="83" t="s">
        <v>48</v>
      </c>
      <c r="J25" s="79">
        <v>0.0665</v>
      </c>
      <c r="K25" s="55"/>
    </row>
    <row r="26" spans="1:11" ht="14.25">
      <c r="A26" s="48"/>
      <c r="B26" s="84" t="s">
        <v>49</v>
      </c>
      <c r="C26" s="81" t="s">
        <v>43</v>
      </c>
      <c r="D26" s="148">
        <v>0.0565</v>
      </c>
      <c r="E26" s="148"/>
      <c r="F26" s="82" t="s">
        <v>44</v>
      </c>
      <c r="G26" s="149">
        <v>0.0865</v>
      </c>
      <c r="H26" s="149"/>
      <c r="I26" s="85" t="s">
        <v>50</v>
      </c>
      <c r="J26" s="79">
        <v>0.0865</v>
      </c>
      <c r="K26" s="55"/>
    </row>
    <row r="27" spans="1:11" ht="14.25">
      <c r="A27" s="48"/>
      <c r="B27" s="86" t="s">
        <v>51</v>
      </c>
      <c r="C27" s="87"/>
      <c r="D27" s="150">
        <v>0</v>
      </c>
      <c r="E27" s="150"/>
      <c r="F27" s="88" t="s">
        <v>52</v>
      </c>
      <c r="G27" s="151">
        <v>0.045</v>
      </c>
      <c r="H27" s="151"/>
      <c r="I27" s="89" t="s">
        <v>51</v>
      </c>
      <c r="J27" s="79">
        <v>0.045</v>
      </c>
      <c r="K27" s="55"/>
    </row>
    <row r="28" spans="1:11" ht="14.25">
      <c r="A28" s="48"/>
      <c r="B28" s="152" t="s">
        <v>53</v>
      </c>
      <c r="C28" s="152"/>
      <c r="D28" s="152"/>
      <c r="E28" s="152"/>
      <c r="F28" s="152"/>
      <c r="G28" s="152"/>
      <c r="H28" s="152"/>
      <c r="I28" s="152"/>
      <c r="J28" s="152"/>
      <c r="K28" s="55"/>
    </row>
    <row r="29" spans="1:11" ht="14.25">
      <c r="A29" s="48"/>
      <c r="B29" s="75" t="s">
        <v>42</v>
      </c>
      <c r="C29" s="153" t="str">
        <f>IF(J21&gt;G21,"Incidência maior que a permitida",IF(J21&lt;D21,"Incidência menor que a permitida","ok"))</f>
        <v>ok</v>
      </c>
      <c r="D29" s="153"/>
      <c r="E29" s="153"/>
      <c r="F29" s="153"/>
      <c r="G29" s="153"/>
      <c r="H29" s="153"/>
      <c r="I29" s="153"/>
      <c r="J29" s="153"/>
      <c r="K29" s="55"/>
    </row>
    <row r="30" spans="1:11" ht="14.25">
      <c r="A30" s="48"/>
      <c r="B30" s="80" t="s">
        <v>45</v>
      </c>
      <c r="C30" s="154" t="str">
        <f>IF(J22&gt;G22,"Incidência maior que a permitida",IF(J22&lt;0,"Incidência menor que a permitida","ok"))</f>
        <v>ok</v>
      </c>
      <c r="D30" s="154"/>
      <c r="E30" s="154"/>
      <c r="F30" s="154"/>
      <c r="G30" s="154"/>
      <c r="H30" s="154"/>
      <c r="I30" s="154"/>
      <c r="J30" s="154"/>
      <c r="K30" s="55"/>
    </row>
    <row r="31" spans="1:11" ht="14.25">
      <c r="A31" s="48"/>
      <c r="B31" s="80" t="s">
        <v>46</v>
      </c>
      <c r="C31" s="154" t="str">
        <f>IF(J23&gt;G23,"Incidência maior que a permitida",IF(J23&lt;0,"Incidência menor que a permitida","ok"))</f>
        <v>ok</v>
      </c>
      <c r="D31" s="154"/>
      <c r="E31" s="154"/>
      <c r="F31" s="154"/>
      <c r="G31" s="154"/>
      <c r="H31" s="154"/>
      <c r="I31" s="154"/>
      <c r="J31" s="154"/>
      <c r="K31" s="55"/>
    </row>
    <row r="32" spans="1:11" ht="14.25">
      <c r="A32" s="48"/>
      <c r="B32" s="80" t="s">
        <v>47</v>
      </c>
      <c r="C32" s="154" t="str">
        <f>IF(J24&gt;G24,"Incidência maior que a permitida",IF(J24&lt;D24,"Incidência menor que a permitida","ok"))</f>
        <v>ok</v>
      </c>
      <c r="D32" s="154"/>
      <c r="E32" s="154"/>
      <c r="F32" s="154"/>
      <c r="G32" s="154"/>
      <c r="H32" s="154"/>
      <c r="I32" s="154"/>
      <c r="J32" s="154"/>
      <c r="K32" s="55"/>
    </row>
    <row r="33" spans="1:11" ht="14.25">
      <c r="A33" s="48"/>
      <c r="B33" s="80" t="s">
        <v>48</v>
      </c>
      <c r="C33" s="154" t="str">
        <f>IF(J25&gt;G25,"Incidência maior que a permitida",IF(J25&lt;D25,"Incidência menor que a permitida","ok"))</f>
        <v>ok</v>
      </c>
      <c r="D33" s="154"/>
      <c r="E33" s="154"/>
      <c r="F33" s="154"/>
      <c r="G33" s="154"/>
      <c r="H33" s="154"/>
      <c r="I33" s="154"/>
      <c r="J33" s="154"/>
      <c r="K33" s="55"/>
    </row>
    <row r="34" spans="1:11" ht="14.25">
      <c r="A34" s="48"/>
      <c r="B34" s="84" t="s">
        <v>49</v>
      </c>
      <c r="C34" s="159" t="str">
        <f>IF(J26&gt;G26,"Incidência maior que a permitida",IF(J26&lt;D26,"Incidência menor que a permitida","ok"))</f>
        <v>ok</v>
      </c>
      <c r="D34" s="159"/>
      <c r="E34" s="159"/>
      <c r="F34" s="159"/>
      <c r="G34" s="159"/>
      <c r="H34" s="159"/>
      <c r="I34" s="159"/>
      <c r="J34" s="159"/>
      <c r="K34" s="55"/>
    </row>
    <row r="35" spans="1:11" ht="14.25">
      <c r="A35" s="48"/>
      <c r="B35" s="86" t="s">
        <v>51</v>
      </c>
      <c r="C35" s="159" t="str">
        <f>IF(J27=D27,"ok",IF(J27=G27,"ok","Incidência não permitida"))</f>
        <v>ok</v>
      </c>
      <c r="D35" s="159"/>
      <c r="E35" s="159"/>
      <c r="F35" s="159"/>
      <c r="G35" s="159"/>
      <c r="H35" s="159"/>
      <c r="I35" s="159"/>
      <c r="J35" s="159"/>
      <c r="K35" s="55"/>
    </row>
    <row r="36" spans="1:11" ht="14.25">
      <c r="A36" s="48"/>
      <c r="B36" s="90" t="s">
        <v>54</v>
      </c>
      <c r="C36" s="160" t="s">
        <v>55</v>
      </c>
      <c r="D36" s="160"/>
      <c r="E36" s="160"/>
      <c r="F36" s="160"/>
      <c r="G36" s="160"/>
      <c r="H36" s="160"/>
      <c r="I36" s="160"/>
      <c r="J36" s="91">
        <f>ROUND(((1+J21+J22+J23)*(1+J24)*(1+J25)/(1-(J26+J27))-1),4)</f>
        <v>0.3017</v>
      </c>
      <c r="K36" s="55"/>
    </row>
    <row r="37" spans="1:11" ht="14.25">
      <c r="A37" s="48"/>
      <c r="B37" s="72"/>
      <c r="C37" s="161">
        <f>IF(J27=0.045,IF(AND(J36&gt;=L31,J36&lt;=M31),L30,M30),IF(AND(J36&gt;=L32,J36&lt;=M32),L30,M30))</f>
        <v>0</v>
      </c>
      <c r="D37" s="161"/>
      <c r="E37" s="161"/>
      <c r="F37" s="161"/>
      <c r="G37" s="161"/>
      <c r="H37" s="161"/>
      <c r="I37" s="161"/>
      <c r="J37" s="161"/>
      <c r="K37" s="55"/>
    </row>
    <row r="38" spans="1:11" ht="14.25">
      <c r="A38" s="48"/>
      <c r="B38" s="72"/>
      <c r="C38" s="69"/>
      <c r="D38" s="69"/>
      <c r="E38" s="69"/>
      <c r="F38" s="69"/>
      <c r="G38" s="69"/>
      <c r="H38" s="69"/>
      <c r="I38" s="92"/>
      <c r="J38" s="70"/>
      <c r="K38" s="48"/>
    </row>
    <row r="39" spans="1:11" ht="14.25">
      <c r="A39" s="48"/>
      <c r="B39" s="72"/>
      <c r="C39" s="69"/>
      <c r="D39" s="69"/>
      <c r="E39" s="69"/>
      <c r="F39" s="69"/>
      <c r="G39" s="69"/>
      <c r="H39" s="69"/>
      <c r="I39" s="69"/>
      <c r="J39" s="70"/>
      <c r="K39" s="48"/>
    </row>
    <row r="40" spans="1:11" ht="15">
      <c r="A40" s="48"/>
      <c r="B40" s="155" t="s">
        <v>56</v>
      </c>
      <c r="C40" s="155"/>
      <c r="D40" s="155"/>
      <c r="E40" s="155"/>
      <c r="F40" s="155"/>
      <c r="G40" s="155"/>
      <c r="H40" s="155"/>
      <c r="I40" s="155"/>
      <c r="J40" s="155"/>
      <c r="K40" s="48"/>
    </row>
    <row r="41" spans="1:11" ht="14.25">
      <c r="A41" s="48"/>
      <c r="B41" s="93" t="s">
        <v>57</v>
      </c>
      <c r="C41" s="156">
        <v>0.05</v>
      </c>
      <c r="D41" s="156"/>
      <c r="E41" s="156"/>
      <c r="F41" s="156"/>
      <c r="G41" s="156"/>
      <c r="H41" s="156"/>
      <c r="I41" s="156"/>
      <c r="J41" s="156"/>
      <c r="K41" s="48"/>
    </row>
    <row r="42" spans="1:11" ht="15" thickBot="1">
      <c r="A42" s="48"/>
      <c r="B42" s="94" t="s">
        <v>58</v>
      </c>
      <c r="C42" s="157">
        <v>0.0365</v>
      </c>
      <c r="D42" s="157"/>
      <c r="E42" s="157"/>
      <c r="F42" s="157"/>
      <c r="G42" s="157"/>
      <c r="H42" s="157"/>
      <c r="I42" s="157"/>
      <c r="J42" s="157"/>
      <c r="K42" s="48"/>
    </row>
    <row r="43" spans="1:11" ht="15" thickBot="1">
      <c r="A43" s="48"/>
      <c r="B43" s="72"/>
      <c r="C43" s="69"/>
      <c r="D43" s="69"/>
      <c r="E43" s="69"/>
      <c r="F43" s="69"/>
      <c r="G43" s="69"/>
      <c r="H43" s="69"/>
      <c r="I43" s="69"/>
      <c r="J43" s="70"/>
      <c r="K43" s="48"/>
    </row>
    <row r="44" spans="1:11" ht="15.75" thickBot="1">
      <c r="A44" s="48"/>
      <c r="B44" s="158" t="s">
        <v>59</v>
      </c>
      <c r="C44" s="158"/>
      <c r="D44" s="158"/>
      <c r="E44" s="158"/>
      <c r="F44" s="158"/>
      <c r="G44" s="158"/>
      <c r="H44" s="158"/>
      <c r="I44" s="158"/>
      <c r="J44" s="158"/>
      <c r="K44" s="48"/>
    </row>
  </sheetData>
  <sheetProtection/>
  <mergeCells count="34">
    <mergeCell ref="B40:J40"/>
    <mergeCell ref="C41:J41"/>
    <mergeCell ref="C42:J42"/>
    <mergeCell ref="B44:J44"/>
    <mergeCell ref="C32:J32"/>
    <mergeCell ref="C33:J33"/>
    <mergeCell ref="C34:J34"/>
    <mergeCell ref="C35:J35"/>
    <mergeCell ref="C36:I36"/>
    <mergeCell ref="C37:J37"/>
    <mergeCell ref="D27:E27"/>
    <mergeCell ref="G27:H27"/>
    <mergeCell ref="B28:J28"/>
    <mergeCell ref="C29:J29"/>
    <mergeCell ref="C30:J30"/>
    <mergeCell ref="C31:J31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B2:J2"/>
    <mergeCell ref="B4:J5"/>
    <mergeCell ref="B10:J10"/>
    <mergeCell ref="B18:J18"/>
    <mergeCell ref="C19:H20"/>
    <mergeCell ref="I19:J20"/>
  </mergeCells>
  <conditionalFormatting sqref="J21:J26">
    <cfRule type="cellIs" priority="4" dxfId="1" operator="notBetween">
      <formula>D21</formula>
      <formula>G21</formula>
    </cfRule>
  </conditionalFormatting>
  <conditionalFormatting sqref="C29:C35">
    <cfRule type="cellIs" priority="3" dxfId="1" operator="notEqual">
      <formula>"ok"</formula>
    </cfRule>
  </conditionalFormatting>
  <conditionalFormatting sqref="C37:J37">
    <cfRule type="cellIs" priority="1" dxfId="1" operator="equal">
      <formula>$L$30</formula>
    </cfRule>
    <cfRule type="cellIs" priority="2" dxfId="0" operator="notEqual">
      <formula>$L$30</formula>
    </cfRule>
  </conditionalFormatting>
  <dataValidations count="2">
    <dataValidation operator="equal" allowBlank="1" showInputMessage="1" showErrorMessage="1" promptTitle="Fórnula TCU Acórdão 2622/2013" prompt="Rodovias, ferrovias, obras urbanas" sqref="C36:I36">
      <formula1>0</formula1>
    </dataValidation>
    <dataValidation operator="equal" allowBlank="1" showInputMessage="1" showErrorMessage="1" promptTitle="Encargos sociais" prompt="Para encargos sociais desonerados usar 4,5%." sqref="J27">
      <formula1>0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graceamaral</dc:creator>
  <cp:keywords/>
  <dc:description/>
  <cp:lastModifiedBy>andrefernandes</cp:lastModifiedBy>
  <cp:lastPrinted>2022-10-14T19:10:23Z</cp:lastPrinted>
  <dcterms:created xsi:type="dcterms:W3CDTF">2017-05-19T17:43:14Z</dcterms:created>
  <dcterms:modified xsi:type="dcterms:W3CDTF">2022-10-14T19:24:58Z</dcterms:modified>
  <cp:category/>
  <cp:version/>
  <cp:contentType/>
  <cp:contentStatus/>
</cp:coreProperties>
</file>